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RIFARIO\TARIFARIO 2020\"/>
    </mc:Choice>
  </mc:AlternateContent>
  <bookViews>
    <workbookView xWindow="-120" yWindow="-120" windowWidth="24240" windowHeight="13140"/>
  </bookViews>
  <sheets>
    <sheet name="ACADÉMICO" sheetId="1" r:id="rId1"/>
    <sheet name="Hoja1" sheetId="9" r:id="rId2"/>
    <sheet name="SERV. NO ACADÉMICOS" sheetId="8" r:id="rId3"/>
  </sheets>
  <definedNames>
    <definedName name="_xlnm.Print_Area" localSheetId="0">ACADÉMICO!$A$1:$G$952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13" i="1" l="1"/>
  <c r="S314" i="1"/>
  <c r="T303" i="1"/>
  <c r="S304" i="1"/>
  <c r="T305" i="1"/>
  <c r="S306" i="1"/>
  <c r="T307" i="1"/>
  <c r="S308" i="1"/>
  <c r="T309" i="1"/>
  <c r="S310" i="1"/>
  <c r="S311" i="1"/>
  <c r="S312" i="1"/>
  <c r="T295" i="1"/>
  <c r="S296" i="1"/>
  <c r="S297" i="1"/>
  <c r="S298" i="1"/>
  <c r="S299" i="1"/>
  <c r="S300" i="1"/>
  <c r="T301" i="1"/>
  <c r="S302" i="1"/>
  <c r="T286" i="1"/>
  <c r="S287" i="1"/>
  <c r="T288" i="1"/>
  <c r="S289" i="1"/>
  <c r="S290" i="1"/>
  <c r="S291" i="1"/>
  <c r="S292" i="1"/>
  <c r="T293" i="1"/>
  <c r="S294" i="1"/>
  <c r="S277" i="1"/>
  <c r="T278" i="1"/>
  <c r="S279" i="1"/>
  <c r="T280" i="1"/>
  <c r="S281" i="1"/>
  <c r="T282" i="1"/>
  <c r="S283" i="1"/>
  <c r="T284" i="1"/>
  <c r="S285" i="1"/>
  <c r="S273" i="1"/>
  <c r="T274" i="1"/>
  <c r="S275" i="1"/>
  <c r="T276" i="1"/>
  <c r="S255" i="1"/>
  <c r="T256" i="1"/>
  <c r="S257" i="1"/>
  <c r="T258" i="1"/>
  <c r="S259" i="1"/>
  <c r="T260" i="1"/>
  <c r="T254" i="1"/>
  <c r="T249" i="1"/>
  <c r="S253" i="1"/>
  <c r="S252" i="1"/>
  <c r="S251" i="1"/>
  <c r="S250" i="1"/>
  <c r="S248" i="1"/>
  <c r="T247" i="1"/>
  <c r="S246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24" i="1"/>
  <c r="Q311" i="1" l="1"/>
  <c r="R311" i="1" s="1"/>
  <c r="G294" i="1" l="1"/>
  <c r="N294" i="1" s="1"/>
  <c r="O294" i="1" s="1"/>
  <c r="H294" i="1"/>
  <c r="Q294" i="1" s="1"/>
  <c r="L258" i="1"/>
  <c r="I257" i="1"/>
  <c r="R257" i="1" s="1"/>
  <c r="G257" i="1"/>
  <c r="N257" i="1" s="1"/>
  <c r="P257" i="1" s="1"/>
  <c r="I311" i="1" l="1"/>
  <c r="G311" i="1"/>
  <c r="N311" i="1" s="1"/>
  <c r="H252" i="1"/>
  <c r="Q252" i="1" s="1"/>
  <c r="G252" i="1"/>
  <c r="N252" i="1" s="1"/>
  <c r="O252" i="1" s="1"/>
  <c r="H251" i="1"/>
  <c r="Q251" i="1" s="1"/>
  <c r="G251" i="1"/>
  <c r="N251" i="1" s="1"/>
  <c r="O251" i="1" s="1"/>
  <c r="H250" i="1"/>
  <c r="Q250" i="1" s="1"/>
  <c r="G250" i="1"/>
  <c r="N250" i="1" s="1"/>
  <c r="O250" i="1" s="1"/>
  <c r="H248" i="1"/>
  <c r="Q248" i="1" s="1"/>
  <c r="G248" i="1"/>
  <c r="N248" i="1" s="1"/>
  <c r="O248" i="1" s="1"/>
  <c r="H246" i="1"/>
  <c r="Q246" i="1" s="1"/>
  <c r="I225" i="1"/>
  <c r="R225" i="1" s="1"/>
  <c r="I226" i="1"/>
  <c r="R226" i="1" s="1"/>
  <c r="I227" i="1"/>
  <c r="R227" i="1" s="1"/>
  <c r="I228" i="1"/>
  <c r="R228" i="1" s="1"/>
  <c r="I229" i="1"/>
  <c r="R229" i="1" s="1"/>
  <c r="I230" i="1"/>
  <c r="R230" i="1" s="1"/>
  <c r="I231" i="1"/>
  <c r="R231" i="1" s="1"/>
  <c r="I232" i="1"/>
  <c r="R232" i="1" s="1"/>
  <c r="I233" i="1"/>
  <c r="R233" i="1" s="1"/>
  <c r="I234" i="1"/>
  <c r="R234" i="1" s="1"/>
  <c r="I235" i="1"/>
  <c r="R235" i="1" s="1"/>
  <c r="I236" i="1"/>
  <c r="R236" i="1" s="1"/>
  <c r="I237" i="1"/>
  <c r="R237" i="1" s="1"/>
  <c r="I238" i="1"/>
  <c r="R238" i="1" s="1"/>
  <c r="I239" i="1"/>
  <c r="R239" i="1" s="1"/>
  <c r="I240" i="1"/>
  <c r="R240" i="1" s="1"/>
  <c r="I241" i="1"/>
  <c r="R241" i="1" s="1"/>
  <c r="I242" i="1"/>
  <c r="R242" i="1" s="1"/>
  <c r="I243" i="1"/>
  <c r="R243" i="1" s="1"/>
  <c r="I244" i="1"/>
  <c r="R244" i="1" s="1"/>
  <c r="I245" i="1"/>
  <c r="R245" i="1" s="1"/>
  <c r="I224" i="1"/>
  <c r="R224" i="1" s="1"/>
  <c r="O311" i="1" l="1"/>
  <c r="P311" i="1"/>
  <c r="G565" i="1"/>
  <c r="G564" i="1"/>
  <c r="G563" i="1"/>
  <c r="G562" i="1"/>
  <c r="I313" i="1"/>
  <c r="R313" i="1" s="1"/>
  <c r="G313" i="1"/>
  <c r="N313" i="1" s="1"/>
  <c r="P313" i="1" s="1"/>
  <c r="I312" i="1"/>
  <c r="R312" i="1" s="1"/>
  <c r="G312" i="1"/>
  <c r="N312" i="1" s="1"/>
  <c r="P312" i="1" s="1"/>
  <c r="I314" i="1"/>
  <c r="R314" i="1" s="1"/>
  <c r="G314" i="1"/>
  <c r="N314" i="1" s="1"/>
  <c r="P314" i="1" s="1"/>
  <c r="L256" i="1"/>
  <c r="H255" i="1"/>
  <c r="G255" i="1"/>
  <c r="N255" i="1" s="1"/>
  <c r="L254" i="1"/>
  <c r="H253" i="1"/>
  <c r="G253" i="1"/>
  <c r="N253" i="1" s="1"/>
  <c r="L260" i="1"/>
  <c r="H259" i="1"/>
  <c r="G259" i="1"/>
  <c r="N259" i="1" s="1"/>
  <c r="I259" i="1" l="1"/>
  <c r="Q259" i="1"/>
  <c r="R259" i="1" s="1"/>
  <c r="O255" i="1"/>
  <c r="P255" i="1"/>
  <c r="P253" i="1"/>
  <c r="O253" i="1"/>
  <c r="I255" i="1"/>
  <c r="Q255" i="1"/>
  <c r="R255" i="1" s="1"/>
  <c r="P259" i="1"/>
  <c r="O259" i="1"/>
  <c r="I253" i="1"/>
  <c r="Q253" i="1"/>
  <c r="R253" i="1" s="1"/>
  <c r="G723" i="1"/>
  <c r="F723" i="1"/>
  <c r="G719" i="1"/>
  <c r="F719" i="1"/>
  <c r="G686" i="1"/>
  <c r="F686" i="1"/>
  <c r="G685" i="1"/>
  <c r="F685" i="1"/>
  <c r="E660" i="1"/>
  <c r="G660" i="1" s="1"/>
  <c r="E659" i="1"/>
  <c r="G659" i="1" s="1"/>
  <c r="G559" i="1"/>
  <c r="F559" i="1"/>
  <c r="G558" i="1"/>
  <c r="F558" i="1"/>
  <c r="G549" i="1"/>
  <c r="F549" i="1"/>
  <c r="G548" i="1"/>
  <c r="F548" i="1"/>
  <c r="G547" i="1"/>
  <c r="F547" i="1"/>
  <c r="F660" i="1" l="1"/>
  <c r="F659" i="1"/>
  <c r="J522" i="1"/>
  <c r="E521" i="1"/>
  <c r="H521" i="1" s="1"/>
  <c r="I521" i="1" s="1"/>
  <c r="I520" i="1"/>
  <c r="G520" i="1"/>
  <c r="I519" i="1"/>
  <c r="G519" i="1"/>
  <c r="F264" i="1"/>
  <c r="E263" i="1"/>
  <c r="K362" i="1"/>
  <c r="J362" i="1"/>
  <c r="H361" i="1"/>
  <c r="G361" i="1"/>
  <c r="K360" i="1"/>
  <c r="H359" i="1"/>
  <c r="G359" i="1"/>
  <c r="K358" i="1"/>
  <c r="H357" i="1"/>
  <c r="G357" i="1"/>
  <c r="H355" i="1"/>
  <c r="F272" i="1"/>
  <c r="E271" i="1"/>
  <c r="F270" i="1"/>
  <c r="E269" i="1"/>
  <c r="F268" i="1"/>
  <c r="E267" i="1"/>
  <c r="F266" i="1"/>
  <c r="E265" i="1"/>
  <c r="F262" i="1"/>
  <c r="E261" i="1"/>
  <c r="G245" i="1"/>
  <c r="N245" i="1" s="1"/>
  <c r="P245" i="1" s="1"/>
  <c r="G244" i="1"/>
  <c r="N244" i="1" s="1"/>
  <c r="P244" i="1" s="1"/>
  <c r="K266" i="1" l="1"/>
  <c r="T266" i="1"/>
  <c r="K270" i="1"/>
  <c r="T270" i="1"/>
  <c r="G271" i="1"/>
  <c r="N271" i="1" s="1"/>
  <c r="O271" i="1" s="1"/>
  <c r="S271" i="1"/>
  <c r="H261" i="1"/>
  <c r="Q261" i="1" s="1"/>
  <c r="S261" i="1"/>
  <c r="H267" i="1"/>
  <c r="Q267" i="1" s="1"/>
  <c r="S267" i="1"/>
  <c r="J262" i="1"/>
  <c r="T262" i="1"/>
  <c r="K268" i="1"/>
  <c r="T268" i="1"/>
  <c r="K272" i="1"/>
  <c r="T272" i="1"/>
  <c r="G263" i="1"/>
  <c r="N263" i="1" s="1"/>
  <c r="O263" i="1" s="1"/>
  <c r="S263" i="1"/>
  <c r="H265" i="1"/>
  <c r="Q265" i="1" s="1"/>
  <c r="S265" i="1"/>
  <c r="H269" i="1"/>
  <c r="Q269" i="1" s="1"/>
  <c r="S269" i="1"/>
  <c r="J264" i="1"/>
  <c r="T264" i="1"/>
  <c r="H263" i="1"/>
  <c r="Q263" i="1" s="1"/>
  <c r="K262" i="1"/>
  <c r="H271" i="1"/>
  <c r="Q271" i="1" s="1"/>
  <c r="J268" i="1"/>
  <c r="J270" i="1"/>
  <c r="K264" i="1"/>
  <c r="J266" i="1"/>
  <c r="G521" i="1"/>
  <c r="J272" i="1"/>
  <c r="G269" i="1"/>
  <c r="N269" i="1" s="1"/>
  <c r="O269" i="1" s="1"/>
  <c r="G267" i="1"/>
  <c r="N267" i="1" s="1"/>
  <c r="O267" i="1" s="1"/>
  <c r="G265" i="1"/>
  <c r="N265" i="1" s="1"/>
  <c r="O265" i="1" s="1"/>
  <c r="G261" i="1"/>
  <c r="N261" i="1" s="1"/>
  <c r="O261" i="1" s="1"/>
  <c r="H996" i="1"/>
  <c r="G996" i="1"/>
  <c r="F996" i="1"/>
  <c r="G995" i="1"/>
  <c r="F995" i="1"/>
  <c r="F994" i="1"/>
  <c r="H993" i="1"/>
  <c r="G993" i="1"/>
  <c r="F993" i="1"/>
  <c r="G992" i="1"/>
  <c r="F992" i="1"/>
  <c r="F991" i="1"/>
  <c r="F988" i="1"/>
  <c r="H1000" i="1"/>
  <c r="G1000" i="1"/>
  <c r="F1000" i="1"/>
  <c r="G999" i="1"/>
  <c r="F999" i="1"/>
  <c r="G989" i="1"/>
  <c r="F989" i="1"/>
  <c r="H990" i="1"/>
  <c r="G990" i="1"/>
  <c r="F990" i="1"/>
  <c r="P69" i="1" l="1"/>
  <c r="O69" i="1"/>
  <c r="N69" i="1"/>
  <c r="L69" i="1"/>
  <c r="K69" i="1"/>
  <c r="J69" i="1"/>
  <c r="H69" i="1"/>
  <c r="G69" i="1"/>
  <c r="F69" i="1"/>
  <c r="F712" i="1" l="1"/>
  <c r="F713" i="1"/>
  <c r="F705" i="1"/>
  <c r="F706" i="1"/>
  <c r="F707" i="1"/>
  <c r="F708" i="1"/>
  <c r="F698" i="1"/>
  <c r="F697" i="1"/>
  <c r="F696" i="1"/>
  <c r="F695" i="1"/>
  <c r="F694" i="1"/>
  <c r="F693" i="1"/>
  <c r="F692" i="1"/>
  <c r="G693" i="1"/>
  <c r="F724" i="1"/>
  <c r="F725" i="1"/>
  <c r="F720" i="1"/>
  <c r="F721" i="1"/>
  <c r="G724" i="1"/>
  <c r="G725" i="1"/>
  <c r="G721" i="1"/>
  <c r="G720" i="1"/>
  <c r="G713" i="1"/>
  <c r="G712" i="1"/>
  <c r="G708" i="1"/>
  <c r="G722" i="1" l="1"/>
  <c r="F722" i="1"/>
  <c r="G718" i="1"/>
  <c r="F718" i="1"/>
  <c r="G717" i="1"/>
  <c r="F717" i="1"/>
  <c r="G716" i="1"/>
  <c r="F716" i="1"/>
  <c r="G658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57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68" i="1"/>
  <c r="F667" i="1"/>
  <c r="F673" i="1"/>
  <c r="F674" i="1"/>
  <c r="F658" i="1"/>
  <c r="F661" i="1"/>
  <c r="F662" i="1"/>
  <c r="F663" i="1"/>
  <c r="F664" i="1"/>
  <c r="F665" i="1"/>
  <c r="F666" i="1"/>
  <c r="F669" i="1"/>
  <c r="F670" i="1"/>
  <c r="F671" i="1"/>
  <c r="F672" i="1"/>
  <c r="F675" i="1"/>
  <c r="F676" i="1"/>
  <c r="F677" i="1"/>
  <c r="F678" i="1"/>
  <c r="F679" i="1"/>
  <c r="F680" i="1"/>
  <c r="F681" i="1"/>
  <c r="F682" i="1"/>
  <c r="F683" i="1"/>
  <c r="F684" i="1"/>
  <c r="F657" i="1"/>
  <c r="F551" i="1"/>
  <c r="F555" i="1"/>
  <c r="F554" i="1"/>
  <c r="F553" i="1"/>
  <c r="G561" i="1"/>
  <c r="G560" i="1"/>
  <c r="G557" i="1"/>
  <c r="F557" i="1"/>
  <c r="G556" i="1"/>
  <c r="F556" i="1"/>
  <c r="G555" i="1"/>
  <c r="G554" i="1"/>
  <c r="G553" i="1"/>
  <c r="G552" i="1"/>
  <c r="F552" i="1"/>
  <c r="G551" i="1"/>
  <c r="G550" i="1"/>
  <c r="F550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H518" i="1"/>
  <c r="I518" i="1" s="1"/>
  <c r="G518" i="1"/>
  <c r="J534" i="1"/>
  <c r="I533" i="1"/>
  <c r="G533" i="1"/>
  <c r="J532" i="1"/>
  <c r="I531" i="1"/>
  <c r="G531" i="1"/>
  <c r="J530" i="1"/>
  <c r="I529" i="1"/>
  <c r="G529" i="1"/>
  <c r="J528" i="1"/>
  <c r="H527" i="1"/>
  <c r="G527" i="1"/>
  <c r="J526" i="1"/>
  <c r="I525" i="1"/>
  <c r="G525" i="1"/>
  <c r="J524" i="1"/>
  <c r="I523" i="1"/>
  <c r="G523" i="1"/>
  <c r="H517" i="1"/>
  <c r="I517" i="1" s="1"/>
  <c r="G517" i="1"/>
  <c r="G246" i="1" l="1"/>
  <c r="N246" i="1" s="1"/>
  <c r="O246" i="1" s="1"/>
  <c r="G226" i="1" l="1"/>
  <c r="N226" i="1" s="1"/>
  <c r="P226" i="1" s="1"/>
  <c r="G227" i="1"/>
  <c r="N227" i="1" s="1"/>
  <c r="P227" i="1" s="1"/>
  <c r="G228" i="1"/>
  <c r="N228" i="1" s="1"/>
  <c r="P228" i="1" s="1"/>
  <c r="G229" i="1"/>
  <c r="N229" i="1" s="1"/>
  <c r="P229" i="1" s="1"/>
  <c r="G230" i="1"/>
  <c r="N230" i="1" s="1"/>
  <c r="P230" i="1" s="1"/>
  <c r="G231" i="1"/>
  <c r="N231" i="1" s="1"/>
  <c r="P231" i="1" s="1"/>
  <c r="G232" i="1"/>
  <c r="N232" i="1" s="1"/>
  <c r="P232" i="1" s="1"/>
  <c r="G233" i="1"/>
  <c r="N233" i="1" s="1"/>
  <c r="P233" i="1" s="1"/>
  <c r="G234" i="1"/>
  <c r="N234" i="1" s="1"/>
  <c r="P234" i="1" s="1"/>
  <c r="G235" i="1"/>
  <c r="N235" i="1" s="1"/>
  <c r="P235" i="1" s="1"/>
  <c r="G236" i="1"/>
  <c r="N236" i="1" s="1"/>
  <c r="P236" i="1" s="1"/>
  <c r="G237" i="1"/>
  <c r="N237" i="1" s="1"/>
  <c r="P237" i="1" s="1"/>
  <c r="G238" i="1"/>
  <c r="N238" i="1" s="1"/>
  <c r="P238" i="1" s="1"/>
  <c r="G239" i="1"/>
  <c r="N239" i="1" s="1"/>
  <c r="P239" i="1" s="1"/>
  <c r="G240" i="1"/>
  <c r="N240" i="1" s="1"/>
  <c r="P240" i="1" s="1"/>
  <c r="G241" i="1"/>
  <c r="N241" i="1" s="1"/>
  <c r="P241" i="1" s="1"/>
  <c r="G242" i="1"/>
  <c r="N242" i="1" s="1"/>
  <c r="P242" i="1" s="1"/>
  <c r="G243" i="1"/>
  <c r="N243" i="1" s="1"/>
  <c r="P243" i="1" s="1"/>
  <c r="G225" i="1"/>
  <c r="N225" i="1" s="1"/>
  <c r="P225" i="1" s="1"/>
  <c r="H310" i="1"/>
  <c r="G310" i="1"/>
  <c r="N310" i="1" s="1"/>
  <c r="L309" i="1"/>
  <c r="H308" i="1"/>
  <c r="G308" i="1"/>
  <c r="N308" i="1" s="1"/>
  <c r="L307" i="1"/>
  <c r="H306" i="1"/>
  <c r="G306" i="1"/>
  <c r="N306" i="1" s="1"/>
  <c r="L305" i="1"/>
  <c r="H304" i="1"/>
  <c r="G304" i="1"/>
  <c r="N304" i="1" s="1"/>
  <c r="L303" i="1"/>
  <c r="H302" i="1"/>
  <c r="G302" i="1"/>
  <c r="N302" i="1" s="1"/>
  <c r="L301" i="1"/>
  <c r="H300" i="1"/>
  <c r="G300" i="1"/>
  <c r="N300" i="1" s="1"/>
  <c r="H299" i="1"/>
  <c r="Q299" i="1" s="1"/>
  <c r="G299" i="1"/>
  <c r="N299" i="1" s="1"/>
  <c r="O299" i="1" s="1"/>
  <c r="H298" i="1"/>
  <c r="Q298" i="1" s="1"/>
  <c r="G298" i="1"/>
  <c r="N298" i="1" s="1"/>
  <c r="O298" i="1" s="1"/>
  <c r="H297" i="1"/>
  <c r="Q297" i="1" s="1"/>
  <c r="G297" i="1"/>
  <c r="N297" i="1" s="1"/>
  <c r="O297" i="1" s="1"/>
  <c r="H296" i="1"/>
  <c r="Q296" i="1" s="1"/>
  <c r="G296" i="1"/>
  <c r="N296" i="1" s="1"/>
  <c r="O296" i="1" s="1"/>
  <c r="K295" i="1"/>
  <c r="K293" i="1"/>
  <c r="H292" i="1"/>
  <c r="Q292" i="1" s="1"/>
  <c r="G292" i="1"/>
  <c r="N292" i="1" s="1"/>
  <c r="O292" i="1" s="1"/>
  <c r="H291" i="1"/>
  <c r="Q291" i="1" s="1"/>
  <c r="G291" i="1"/>
  <c r="N291" i="1" s="1"/>
  <c r="O291" i="1" s="1"/>
  <c r="H290" i="1"/>
  <c r="Q290" i="1" s="1"/>
  <c r="G290" i="1"/>
  <c r="N290" i="1" s="1"/>
  <c r="O290" i="1" s="1"/>
  <c r="H289" i="1"/>
  <c r="Q289" i="1" s="1"/>
  <c r="G289" i="1"/>
  <c r="N289" i="1" s="1"/>
  <c r="O289" i="1" s="1"/>
  <c r="L288" i="1"/>
  <c r="H287" i="1"/>
  <c r="G287" i="1"/>
  <c r="N287" i="1" s="1"/>
  <c r="L286" i="1"/>
  <c r="H285" i="1"/>
  <c r="G285" i="1"/>
  <c r="N285" i="1" s="1"/>
  <c r="L284" i="1"/>
  <c r="H283" i="1"/>
  <c r="G283" i="1"/>
  <c r="N283" i="1" s="1"/>
  <c r="L282" i="1"/>
  <c r="H281" i="1"/>
  <c r="G281" i="1"/>
  <c r="N281" i="1" s="1"/>
  <c r="L280" i="1"/>
  <c r="H279" i="1"/>
  <c r="G279" i="1"/>
  <c r="N279" i="1" s="1"/>
  <c r="L278" i="1"/>
  <c r="H277" i="1"/>
  <c r="G277" i="1"/>
  <c r="N277" i="1" s="1"/>
  <c r="L276" i="1"/>
  <c r="H275" i="1"/>
  <c r="G275" i="1"/>
  <c r="N275" i="1" s="1"/>
  <c r="L274" i="1"/>
  <c r="H273" i="1"/>
  <c r="G273" i="1"/>
  <c r="N273" i="1" s="1"/>
  <c r="K249" i="1"/>
  <c r="K247" i="1"/>
  <c r="I277" i="1" l="1"/>
  <c r="Q277" i="1"/>
  <c r="R277" i="1" s="1"/>
  <c r="P306" i="1"/>
  <c r="O306" i="1"/>
  <c r="O277" i="1"/>
  <c r="P277" i="1"/>
  <c r="I279" i="1"/>
  <c r="Q279" i="1"/>
  <c r="R279" i="1" s="1"/>
  <c r="O285" i="1"/>
  <c r="P285" i="1"/>
  <c r="I287" i="1"/>
  <c r="Q287" i="1"/>
  <c r="R287" i="1" s="1"/>
  <c r="O300" i="1"/>
  <c r="P300" i="1"/>
  <c r="I302" i="1"/>
  <c r="Q302" i="1"/>
  <c r="R302" i="1" s="1"/>
  <c r="O308" i="1"/>
  <c r="P308" i="1"/>
  <c r="I310" i="1"/>
  <c r="Q310" i="1"/>
  <c r="R310" i="1" s="1"/>
  <c r="I300" i="1"/>
  <c r="Q300" i="1"/>
  <c r="R300" i="1" s="1"/>
  <c r="I275" i="1"/>
  <c r="Q275" i="1"/>
  <c r="R275" i="1" s="1"/>
  <c r="O304" i="1"/>
  <c r="P304" i="1"/>
  <c r="P275" i="1"/>
  <c r="O275" i="1"/>
  <c r="P283" i="1"/>
  <c r="O283" i="1"/>
  <c r="I285" i="1"/>
  <c r="Q285" i="1"/>
  <c r="R285" i="1" s="1"/>
  <c r="I308" i="1"/>
  <c r="Q308" i="1"/>
  <c r="R308" i="1" s="1"/>
  <c r="P273" i="1"/>
  <c r="O273" i="1"/>
  <c r="O281" i="1"/>
  <c r="P281" i="1"/>
  <c r="I283" i="1"/>
  <c r="Q283" i="1"/>
  <c r="R283" i="1" s="1"/>
  <c r="I306" i="1"/>
  <c r="Q306" i="1"/>
  <c r="R306" i="1" s="1"/>
  <c r="I273" i="1"/>
  <c r="Q273" i="1"/>
  <c r="R273" i="1" s="1"/>
  <c r="O279" i="1"/>
  <c r="P279" i="1"/>
  <c r="I281" i="1"/>
  <c r="Q281" i="1"/>
  <c r="R281" i="1" s="1"/>
  <c r="O287" i="1"/>
  <c r="P287" i="1"/>
  <c r="P302" i="1"/>
  <c r="O302" i="1"/>
  <c r="I304" i="1"/>
  <c r="Q304" i="1"/>
  <c r="R304" i="1" s="1"/>
  <c r="P310" i="1"/>
  <c r="O310" i="1"/>
  <c r="J72" i="1"/>
  <c r="O52" i="1"/>
  <c r="G47" i="1"/>
  <c r="P71" i="1"/>
  <c r="O71" i="1"/>
  <c r="N71" i="1"/>
  <c r="P70" i="1"/>
  <c r="O70" i="1"/>
  <c r="N70" i="1"/>
  <c r="P72" i="1"/>
  <c r="O72" i="1"/>
  <c r="N72" i="1"/>
  <c r="L72" i="1"/>
  <c r="K72" i="1"/>
  <c r="H72" i="1"/>
  <c r="G72" i="1"/>
  <c r="F72" i="1"/>
  <c r="L67" i="1"/>
  <c r="K67" i="1"/>
  <c r="J67" i="1"/>
  <c r="L66" i="1"/>
  <c r="K66" i="1"/>
  <c r="J66" i="1"/>
  <c r="P65" i="1"/>
  <c r="O65" i="1"/>
  <c r="N65" i="1"/>
  <c r="P62" i="1"/>
  <c r="O62" i="1"/>
  <c r="N62" i="1"/>
  <c r="L62" i="1"/>
  <c r="K62" i="1"/>
  <c r="J62" i="1"/>
  <c r="H62" i="1"/>
  <c r="G62" i="1"/>
  <c r="F62" i="1"/>
  <c r="P61" i="1"/>
  <c r="O61" i="1"/>
  <c r="N61" i="1"/>
  <c r="L61" i="1"/>
  <c r="K61" i="1"/>
  <c r="J61" i="1"/>
  <c r="H61" i="1"/>
  <c r="G61" i="1"/>
  <c r="F61" i="1"/>
  <c r="P60" i="1"/>
  <c r="O60" i="1"/>
  <c r="N60" i="1"/>
  <c r="L60" i="1"/>
  <c r="K60" i="1"/>
  <c r="J60" i="1"/>
  <c r="H60" i="1"/>
  <c r="G60" i="1"/>
  <c r="F60" i="1"/>
  <c r="P59" i="1"/>
  <c r="O59" i="1"/>
  <c r="N59" i="1"/>
  <c r="L59" i="1"/>
  <c r="K59" i="1"/>
  <c r="J59" i="1"/>
  <c r="H59" i="1"/>
  <c r="G59" i="1"/>
  <c r="F59" i="1"/>
  <c r="P58" i="1"/>
  <c r="O58" i="1"/>
  <c r="N58" i="1"/>
  <c r="L58" i="1"/>
  <c r="K58" i="1"/>
  <c r="J58" i="1"/>
  <c r="H58" i="1"/>
  <c r="G58" i="1"/>
  <c r="F58" i="1"/>
  <c r="P57" i="1"/>
  <c r="O57" i="1"/>
  <c r="N57" i="1"/>
  <c r="L57" i="1"/>
  <c r="K57" i="1"/>
  <c r="J57" i="1"/>
  <c r="H57" i="1"/>
  <c r="G57" i="1"/>
  <c r="F57" i="1"/>
  <c r="P56" i="1"/>
  <c r="O56" i="1"/>
  <c r="N56" i="1"/>
  <c r="L56" i="1"/>
  <c r="K56" i="1"/>
  <c r="J56" i="1"/>
  <c r="H56" i="1"/>
  <c r="G56" i="1"/>
  <c r="F56" i="1"/>
  <c r="P55" i="1"/>
  <c r="O55" i="1"/>
  <c r="N55" i="1"/>
  <c r="L55" i="1"/>
  <c r="K55" i="1"/>
  <c r="J55" i="1"/>
  <c r="H55" i="1"/>
  <c r="G55" i="1"/>
  <c r="F55" i="1"/>
  <c r="P54" i="1"/>
  <c r="O54" i="1"/>
  <c r="N54" i="1"/>
  <c r="L54" i="1"/>
  <c r="K54" i="1"/>
  <c r="J54" i="1"/>
  <c r="H54" i="1"/>
  <c r="G54" i="1"/>
  <c r="F54" i="1"/>
  <c r="P53" i="1"/>
  <c r="O53" i="1"/>
  <c r="N53" i="1"/>
  <c r="L53" i="1"/>
  <c r="K53" i="1"/>
  <c r="J53" i="1"/>
  <c r="H53" i="1"/>
  <c r="G53" i="1"/>
  <c r="F53" i="1"/>
  <c r="P52" i="1"/>
  <c r="L52" i="1"/>
  <c r="K52" i="1"/>
  <c r="J52" i="1"/>
  <c r="H52" i="1"/>
  <c r="G52" i="1"/>
  <c r="F52" i="1"/>
  <c r="P51" i="1"/>
  <c r="O51" i="1"/>
  <c r="N51" i="1"/>
  <c r="L51" i="1"/>
  <c r="K51" i="1"/>
  <c r="J51" i="1"/>
  <c r="H51" i="1"/>
  <c r="G51" i="1"/>
  <c r="F51" i="1"/>
  <c r="P50" i="1"/>
  <c r="O50" i="1"/>
  <c r="N50" i="1"/>
  <c r="L50" i="1"/>
  <c r="K50" i="1"/>
  <c r="J50" i="1"/>
  <c r="H50" i="1"/>
  <c r="G50" i="1"/>
  <c r="F50" i="1"/>
  <c r="P49" i="1"/>
  <c r="O49" i="1"/>
  <c r="N49" i="1"/>
  <c r="L49" i="1"/>
  <c r="K49" i="1"/>
  <c r="J49" i="1"/>
  <c r="H49" i="1"/>
  <c r="G49" i="1"/>
  <c r="F49" i="1"/>
  <c r="P48" i="1"/>
  <c r="O48" i="1"/>
  <c r="N48" i="1"/>
  <c r="L48" i="1"/>
  <c r="K48" i="1"/>
  <c r="J48" i="1"/>
  <c r="H48" i="1"/>
  <c r="G48" i="1"/>
  <c r="F48" i="1"/>
  <c r="P47" i="1"/>
  <c r="O47" i="1"/>
  <c r="N47" i="1"/>
  <c r="L47" i="1"/>
  <c r="K47" i="1"/>
  <c r="J47" i="1"/>
  <c r="H47" i="1"/>
  <c r="N52" i="1" l="1"/>
  <c r="F47" i="1"/>
  <c r="G433" i="1" l="1"/>
  <c r="I349" i="1"/>
  <c r="G349" i="1"/>
  <c r="G400" i="1" l="1"/>
  <c r="J504" i="1" l="1"/>
  <c r="I399" i="1"/>
  <c r="G399" i="1"/>
  <c r="G505" i="1" l="1"/>
  <c r="G503" i="1"/>
  <c r="G497" i="1"/>
  <c r="G493" i="1"/>
  <c r="G507" i="1"/>
  <c r="G509" i="1"/>
  <c r="G511" i="1"/>
  <c r="G513" i="1"/>
  <c r="G498" i="1"/>
  <c r="J366" i="1" l="1"/>
  <c r="H365" i="1"/>
  <c r="G365" i="1"/>
  <c r="J364" i="1"/>
  <c r="H363" i="1"/>
  <c r="G363" i="1"/>
  <c r="G698" i="1" l="1"/>
  <c r="G711" i="1" l="1"/>
  <c r="F711" i="1"/>
  <c r="G710" i="1"/>
  <c r="F710" i="1"/>
  <c r="G709" i="1"/>
  <c r="F709" i="1"/>
  <c r="G707" i="1"/>
  <c r="G706" i="1"/>
  <c r="G705" i="1"/>
  <c r="G704" i="1"/>
  <c r="F704" i="1"/>
  <c r="G703" i="1"/>
  <c r="F703" i="1"/>
  <c r="G702" i="1"/>
  <c r="F702" i="1"/>
  <c r="G701" i="1"/>
  <c r="F701" i="1"/>
  <c r="J508" i="1"/>
  <c r="H507" i="1"/>
  <c r="H493" i="1"/>
  <c r="K389" i="1"/>
  <c r="G393" i="1"/>
  <c r="H393" i="1"/>
  <c r="G391" i="1"/>
  <c r="H391" i="1"/>
  <c r="K462" i="1"/>
  <c r="K387" i="1"/>
  <c r="G384" i="1"/>
  <c r="H384" i="1"/>
  <c r="G385" i="1"/>
  <c r="H385" i="1"/>
  <c r="G386" i="1"/>
  <c r="H386" i="1"/>
  <c r="H398" i="1"/>
  <c r="I398" i="1" s="1"/>
  <c r="G398" i="1"/>
  <c r="H397" i="1"/>
  <c r="I397" i="1" s="1"/>
  <c r="G397" i="1"/>
  <c r="L396" i="1"/>
  <c r="H395" i="1"/>
  <c r="I395" i="1" s="1"/>
  <c r="G395" i="1"/>
  <c r="H394" i="1"/>
  <c r="I394" i="1" s="1"/>
  <c r="G394" i="1"/>
  <c r="H392" i="1"/>
  <c r="G392" i="1"/>
  <c r="H390" i="1"/>
  <c r="G390" i="1"/>
  <c r="H388" i="1"/>
  <c r="G388" i="1"/>
  <c r="H383" i="1"/>
  <c r="G383" i="1"/>
  <c r="L382" i="1"/>
  <c r="H381" i="1"/>
  <c r="I381" i="1" s="1"/>
  <c r="G381" i="1"/>
  <c r="L380" i="1"/>
  <c r="H379" i="1"/>
  <c r="I379" i="1" s="1"/>
  <c r="G379" i="1"/>
  <c r="L378" i="1"/>
  <c r="H377" i="1"/>
  <c r="I377" i="1" s="1"/>
  <c r="G377" i="1"/>
  <c r="L376" i="1"/>
  <c r="H375" i="1"/>
  <c r="I375" i="1" s="1"/>
  <c r="G375" i="1"/>
  <c r="L374" i="1"/>
  <c r="H373" i="1"/>
  <c r="I373" i="1" s="1"/>
  <c r="G373" i="1"/>
  <c r="L372" i="1"/>
  <c r="H371" i="1"/>
  <c r="I371" i="1" s="1"/>
  <c r="G371" i="1"/>
  <c r="L370" i="1"/>
  <c r="H369" i="1"/>
  <c r="I369" i="1" s="1"/>
  <c r="G369" i="1"/>
  <c r="L368" i="1"/>
  <c r="H367" i="1"/>
  <c r="I367" i="1" s="1"/>
  <c r="G367" i="1"/>
  <c r="K354" i="1"/>
  <c r="H353" i="1"/>
  <c r="G353" i="1"/>
  <c r="L352" i="1"/>
  <c r="I351" i="1"/>
  <c r="G351" i="1"/>
  <c r="L350" i="1"/>
  <c r="L348" i="1"/>
  <c r="H347" i="1"/>
  <c r="I347" i="1" s="1"/>
  <c r="G347" i="1"/>
  <c r="L346" i="1"/>
  <c r="H345" i="1"/>
  <c r="I345" i="1" s="1"/>
  <c r="G345" i="1"/>
  <c r="L344" i="1"/>
  <c r="H343" i="1"/>
  <c r="I343" i="1" s="1"/>
  <c r="G343" i="1"/>
  <c r="K342" i="1"/>
  <c r="H341" i="1"/>
  <c r="G341" i="1"/>
  <c r="K340" i="1"/>
  <c r="H339" i="1"/>
  <c r="G339" i="1"/>
  <c r="G696" i="1" l="1"/>
  <c r="G691" i="1"/>
  <c r="G690" i="1"/>
  <c r="F690" i="1"/>
  <c r="G689" i="1"/>
  <c r="F689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J502" i="1"/>
  <c r="I500" i="1"/>
  <c r="I499" i="1"/>
  <c r="H501" i="1"/>
  <c r="I501" i="1" s="1"/>
  <c r="G500" i="1"/>
  <c r="G501" i="1"/>
  <c r="G499" i="1"/>
  <c r="G425" i="1" l="1"/>
  <c r="K444" i="1" l="1"/>
  <c r="H443" i="1"/>
  <c r="G443" i="1"/>
  <c r="K442" i="1"/>
  <c r="H441" i="1"/>
  <c r="G441" i="1"/>
  <c r="G445" i="1"/>
  <c r="H445" i="1"/>
  <c r="I445" i="1" s="1"/>
  <c r="L446" i="1"/>
  <c r="K438" i="1"/>
  <c r="H437" i="1"/>
  <c r="G437" i="1"/>
  <c r="L436" i="1"/>
  <c r="I435" i="1"/>
  <c r="G435" i="1"/>
  <c r="H77" i="1"/>
  <c r="P96" i="1"/>
  <c r="O96" i="1"/>
  <c r="N96" i="1"/>
  <c r="L96" i="1"/>
  <c r="K96" i="1"/>
  <c r="J96" i="1"/>
  <c r="H96" i="1"/>
  <c r="G96" i="1"/>
  <c r="F96" i="1"/>
  <c r="L95" i="1"/>
  <c r="K95" i="1"/>
  <c r="J95" i="1"/>
  <c r="L94" i="1"/>
  <c r="K94" i="1"/>
  <c r="J94" i="1"/>
  <c r="P93" i="1"/>
  <c r="O93" i="1"/>
  <c r="N93" i="1"/>
  <c r="P92" i="1"/>
  <c r="O92" i="1"/>
  <c r="N92" i="1"/>
  <c r="L92" i="1"/>
  <c r="K92" i="1"/>
  <c r="J92" i="1"/>
  <c r="H92" i="1"/>
  <c r="G92" i="1"/>
  <c r="F92" i="1"/>
  <c r="P91" i="1"/>
  <c r="O91" i="1"/>
  <c r="N91" i="1"/>
  <c r="L91" i="1"/>
  <c r="K91" i="1"/>
  <c r="J91" i="1"/>
  <c r="H91" i="1"/>
  <c r="G91" i="1"/>
  <c r="F91" i="1"/>
  <c r="P90" i="1"/>
  <c r="O90" i="1"/>
  <c r="N90" i="1"/>
  <c r="L90" i="1"/>
  <c r="K90" i="1"/>
  <c r="J90" i="1"/>
  <c r="H90" i="1"/>
  <c r="G90" i="1"/>
  <c r="F90" i="1"/>
  <c r="P89" i="1"/>
  <c r="O89" i="1"/>
  <c r="N89" i="1"/>
  <c r="L89" i="1"/>
  <c r="K89" i="1"/>
  <c r="J89" i="1"/>
  <c r="H89" i="1"/>
  <c r="G89" i="1"/>
  <c r="F89" i="1"/>
  <c r="P88" i="1"/>
  <c r="O88" i="1"/>
  <c r="N88" i="1"/>
  <c r="L88" i="1"/>
  <c r="K88" i="1"/>
  <c r="J88" i="1"/>
  <c r="H88" i="1"/>
  <c r="G88" i="1"/>
  <c r="F88" i="1"/>
  <c r="P87" i="1"/>
  <c r="O87" i="1"/>
  <c r="N87" i="1"/>
  <c r="L87" i="1"/>
  <c r="K87" i="1"/>
  <c r="J87" i="1"/>
  <c r="H87" i="1"/>
  <c r="G87" i="1"/>
  <c r="F87" i="1"/>
  <c r="P86" i="1"/>
  <c r="O86" i="1"/>
  <c r="N86" i="1"/>
  <c r="L86" i="1"/>
  <c r="K86" i="1"/>
  <c r="J86" i="1"/>
  <c r="H86" i="1"/>
  <c r="G86" i="1"/>
  <c r="F86" i="1"/>
  <c r="P85" i="1"/>
  <c r="O85" i="1"/>
  <c r="N85" i="1"/>
  <c r="L85" i="1"/>
  <c r="K85" i="1"/>
  <c r="J85" i="1"/>
  <c r="H85" i="1"/>
  <c r="G85" i="1"/>
  <c r="F85" i="1"/>
  <c r="P84" i="1"/>
  <c r="O84" i="1"/>
  <c r="N84" i="1"/>
  <c r="L84" i="1"/>
  <c r="K84" i="1"/>
  <c r="J84" i="1"/>
  <c r="H84" i="1"/>
  <c r="G84" i="1"/>
  <c r="F84" i="1"/>
  <c r="P83" i="1"/>
  <c r="O83" i="1"/>
  <c r="N83" i="1"/>
  <c r="L83" i="1"/>
  <c r="K83" i="1"/>
  <c r="J83" i="1"/>
  <c r="H83" i="1"/>
  <c r="G83" i="1"/>
  <c r="F83" i="1"/>
  <c r="P82" i="1"/>
  <c r="O82" i="1"/>
  <c r="N82" i="1"/>
  <c r="L82" i="1"/>
  <c r="K82" i="1"/>
  <c r="J82" i="1"/>
  <c r="H82" i="1"/>
  <c r="G82" i="1"/>
  <c r="F82" i="1"/>
  <c r="P81" i="1"/>
  <c r="O81" i="1"/>
  <c r="N81" i="1"/>
  <c r="L81" i="1"/>
  <c r="K81" i="1"/>
  <c r="J81" i="1"/>
  <c r="H81" i="1"/>
  <c r="G81" i="1"/>
  <c r="F81" i="1"/>
  <c r="P80" i="1"/>
  <c r="O80" i="1"/>
  <c r="N80" i="1"/>
  <c r="L80" i="1"/>
  <c r="K80" i="1"/>
  <c r="J80" i="1"/>
  <c r="H80" i="1"/>
  <c r="G80" i="1"/>
  <c r="F80" i="1"/>
  <c r="P79" i="1"/>
  <c r="O79" i="1"/>
  <c r="N79" i="1"/>
  <c r="L79" i="1"/>
  <c r="K79" i="1"/>
  <c r="J79" i="1"/>
  <c r="H79" i="1"/>
  <c r="G79" i="1"/>
  <c r="F79" i="1"/>
  <c r="P78" i="1"/>
  <c r="O78" i="1"/>
  <c r="N78" i="1"/>
  <c r="L78" i="1"/>
  <c r="K78" i="1"/>
  <c r="J78" i="1"/>
  <c r="H78" i="1"/>
  <c r="G78" i="1"/>
  <c r="F78" i="1"/>
  <c r="P77" i="1"/>
  <c r="O77" i="1"/>
  <c r="N77" i="1"/>
  <c r="L77" i="1"/>
  <c r="K77" i="1"/>
  <c r="J77" i="1"/>
  <c r="P76" i="1"/>
  <c r="O76" i="1"/>
  <c r="N76" i="1"/>
  <c r="L76" i="1"/>
  <c r="K76" i="1"/>
  <c r="J76" i="1"/>
  <c r="H76" i="1"/>
  <c r="G76" i="1"/>
  <c r="F76" i="1"/>
  <c r="P75" i="1"/>
  <c r="O75" i="1"/>
  <c r="N75" i="1"/>
  <c r="L75" i="1"/>
  <c r="K75" i="1"/>
  <c r="J75" i="1"/>
  <c r="H75" i="1"/>
  <c r="G75" i="1"/>
  <c r="F75" i="1"/>
  <c r="F77" i="1" l="1"/>
  <c r="G77" i="1"/>
  <c r="H498" i="1" l="1"/>
  <c r="I498" i="1" s="1"/>
  <c r="G692" i="1" l="1"/>
  <c r="G694" i="1"/>
  <c r="G695" i="1"/>
  <c r="G697" i="1"/>
  <c r="J514" i="1" l="1"/>
  <c r="I513" i="1"/>
  <c r="J512" i="1"/>
  <c r="I511" i="1"/>
  <c r="J510" i="1"/>
  <c r="I509" i="1"/>
  <c r="J494" i="1"/>
  <c r="J506" i="1"/>
  <c r="I505" i="1"/>
  <c r="I503" i="1"/>
  <c r="H497" i="1"/>
  <c r="I497" i="1" s="1"/>
  <c r="K460" i="1"/>
  <c r="H459" i="1"/>
  <c r="I459" i="1" s="1"/>
  <c r="G459" i="1"/>
  <c r="K458" i="1"/>
  <c r="H457" i="1"/>
  <c r="I457" i="1" s="1"/>
  <c r="G457" i="1"/>
  <c r="H469" i="1"/>
  <c r="I469" i="1" s="1"/>
  <c r="G469" i="1"/>
  <c r="H468" i="1"/>
  <c r="I468" i="1" s="1"/>
  <c r="G468" i="1"/>
  <c r="H467" i="1"/>
  <c r="I467" i="1" s="1"/>
  <c r="G467" i="1"/>
  <c r="L466" i="1"/>
  <c r="H465" i="1"/>
  <c r="I465" i="1" s="1"/>
  <c r="G465" i="1"/>
  <c r="G463" i="1"/>
  <c r="H461" i="1"/>
  <c r="I461" i="1" s="1"/>
  <c r="G461" i="1"/>
  <c r="L456" i="1"/>
  <c r="H455" i="1"/>
  <c r="I455" i="1" s="1"/>
  <c r="G455" i="1"/>
  <c r="L454" i="1"/>
  <c r="H453" i="1"/>
  <c r="I453" i="1" s="1"/>
  <c r="G453" i="1"/>
  <c r="L452" i="1"/>
  <c r="H451" i="1"/>
  <c r="I451" i="1" s="1"/>
  <c r="G451" i="1"/>
  <c r="L450" i="1"/>
  <c r="H449" i="1"/>
  <c r="G449" i="1"/>
  <c r="L448" i="1"/>
  <c r="H447" i="1"/>
  <c r="I447" i="1" s="1"/>
  <c r="G447" i="1"/>
  <c r="H463" i="1" l="1"/>
  <c r="G464" i="1"/>
  <c r="H464" i="1"/>
  <c r="I449" i="1"/>
  <c r="L434" i="1"/>
  <c r="L432" i="1"/>
  <c r="L430" i="1"/>
  <c r="L428" i="1"/>
  <c r="K426" i="1"/>
  <c r="K424" i="1"/>
  <c r="I433" i="1"/>
  <c r="H431" i="1"/>
  <c r="I431" i="1" s="1"/>
  <c r="H429" i="1"/>
  <c r="I429" i="1" s="1"/>
  <c r="H427" i="1"/>
  <c r="I427" i="1" s="1"/>
  <c r="G431" i="1"/>
  <c r="G429" i="1"/>
  <c r="G427" i="1"/>
  <c r="H425" i="1"/>
  <c r="H423" i="1"/>
  <c r="G423" i="1"/>
  <c r="H121" i="1" l="1"/>
  <c r="G121" i="1"/>
  <c r="I480" i="1" l="1"/>
  <c r="J480" i="1" s="1"/>
  <c r="H490" i="1"/>
  <c r="G489" i="1"/>
  <c r="H488" i="1"/>
  <c r="G487" i="1"/>
  <c r="H486" i="1"/>
  <c r="G485" i="1"/>
  <c r="H477" i="1"/>
  <c r="H484" i="1"/>
  <c r="H482" i="1"/>
  <c r="H480" i="1"/>
  <c r="G483" i="1"/>
  <c r="G481" i="1"/>
  <c r="G479" i="1"/>
  <c r="G478" i="1"/>
  <c r="G476" i="1"/>
  <c r="G475" i="1"/>
  <c r="I482" i="1"/>
  <c r="J482" i="1" s="1"/>
  <c r="I481" i="1"/>
  <c r="J481" i="1" s="1"/>
  <c r="I479" i="1"/>
  <c r="J479" i="1" s="1"/>
  <c r="H99" i="1"/>
  <c r="G115" i="1" l="1"/>
  <c r="G119" i="1" l="1"/>
  <c r="G120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H115" i="1"/>
  <c r="F116" i="1"/>
  <c r="G116" i="1"/>
  <c r="H116" i="1"/>
  <c r="F117" i="1"/>
  <c r="G117" i="1"/>
  <c r="H117" i="1"/>
  <c r="F118" i="1"/>
  <c r="G118" i="1"/>
  <c r="H118" i="1"/>
  <c r="G99" i="1"/>
  <c r="F99" i="1"/>
  <c r="G224" i="1" l="1"/>
  <c r="N224" i="1" s="1"/>
  <c r="P224" i="1" s="1"/>
</calcChain>
</file>

<file path=xl/comments1.xml><?xml version="1.0" encoding="utf-8"?>
<comments xmlns="http://schemas.openxmlformats.org/spreadsheetml/2006/main">
  <authors>
    <author>Juan</author>
    <author>Juan Miyahira</author>
  </authors>
  <commentList>
    <comment ref="E737" authorId="0" shapeId="0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Deben pagar S/. 350,00 soles al hospital</t>
        </r>
      </text>
    </comment>
    <comment ref="E738" authorId="0" shapeId="0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Deben pagar S/. 350,00 soles al hospital</t>
        </r>
      </text>
    </comment>
    <comment ref="E839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1900 + 550</t>
        </r>
      </text>
    </comment>
    <comment ref="E840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950 + 550</t>
        </r>
      </text>
    </comment>
    <comment ref="E842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2850 +365 +550</t>
        </r>
      </text>
    </comment>
    <comment ref="E843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1425 + 365 + 550</t>
        </r>
      </text>
    </comment>
    <comment ref="E972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- Ayacucho 
- Arequipa 
- Chimbote 
- Chiclayo 
- Cajamarca 
- Cañete 
- Cuzco 
- Huarochirí 
- Huaral 
- Huaraz 
- Huacho 
- Huancayo 
- Ica 
- Iquitos 
- Juliaca 
- Lambayeque 
- Nazca 
- Pucalpa 
- Piura 
- Tacna 
- Talara 
- Tingo María 
- Trujillo</t>
        </r>
      </text>
    </comment>
  </commentList>
</comments>
</file>

<file path=xl/sharedStrings.xml><?xml version="1.0" encoding="utf-8"?>
<sst xmlns="http://schemas.openxmlformats.org/spreadsheetml/2006/main" count="4373" uniqueCount="1868">
  <si>
    <t>CONCEPTO</t>
  </si>
  <si>
    <t xml:space="preserve">UNIDAD DE ORIGEN </t>
  </si>
  <si>
    <t>TARIFARIO</t>
  </si>
  <si>
    <t>S/.</t>
  </si>
  <si>
    <t>DERECHOS DE MATRICULA</t>
  </si>
  <si>
    <t>1.1.</t>
  </si>
  <si>
    <r>
      <t xml:space="preserve">MATRICULA PREGRADO </t>
    </r>
    <r>
      <rPr>
        <b/>
        <sz val="9"/>
        <rFont val="Calibri"/>
        <family val="2"/>
      </rPr>
      <t>POR SEMESTRE</t>
    </r>
  </si>
  <si>
    <t>GYA</t>
  </si>
  <si>
    <t>1.1.1</t>
  </si>
  <si>
    <t>1.1.2</t>
  </si>
  <si>
    <t>BIOLOGIA</t>
  </si>
  <si>
    <t>FARMACIA Y BIOQUIMICA</t>
  </si>
  <si>
    <t>QUIMICA</t>
  </si>
  <si>
    <t>ESTOMATOLOGIA</t>
  </si>
  <si>
    <t>PSICOLOGIA</t>
  </si>
  <si>
    <t>ENFERMERIA</t>
  </si>
  <si>
    <t>ADMINISTRACION EN SALUD</t>
  </si>
  <si>
    <t>MEDICINA VETERINARIA Y ZOOTECNIA</t>
  </si>
  <si>
    <t>1.2.1</t>
  </si>
  <si>
    <t>1.3.</t>
  </si>
  <si>
    <t>1.3.1</t>
  </si>
  <si>
    <t>1.4.1</t>
  </si>
  <si>
    <t>1.4.2</t>
  </si>
  <si>
    <t>1.4.3</t>
  </si>
  <si>
    <t>PENSIONES DE ENSEÑANZA</t>
  </si>
  <si>
    <t>2.1.1</t>
  </si>
  <si>
    <t>MEDICINA</t>
  </si>
  <si>
    <t>FAMED</t>
  </si>
  <si>
    <t>2.1.2</t>
  </si>
  <si>
    <t>TECNOLOGIA MEDICA LABORATORIO CLINICO</t>
  </si>
  <si>
    <t>2.1.3</t>
  </si>
  <si>
    <t>TECNOLOGIA MEDICA RADIOLOGIA</t>
  </si>
  <si>
    <t>2.1.4</t>
  </si>
  <si>
    <t>TECNOLOGIA MEDICA TERAPIA DE AUDICION, VOZ Y LENGUAJE</t>
  </si>
  <si>
    <t>2.1.5</t>
  </si>
  <si>
    <t>TECNOLOGIA MEDICA TERAPIA FISICA Y REHABILITACION</t>
  </si>
  <si>
    <t>2.1.6</t>
  </si>
  <si>
    <t>TECNOLOGIA PARA URGENCIAS MEDICAS Y DESASTRES</t>
  </si>
  <si>
    <t>2.1.7</t>
  </si>
  <si>
    <t>FACIEN</t>
  </si>
  <si>
    <t>2.1.8</t>
  </si>
  <si>
    <t>2.1.9</t>
  </si>
  <si>
    <t>INFORMATICA</t>
  </si>
  <si>
    <t>2.1.11</t>
  </si>
  <si>
    <t>NUTRICIÓN</t>
  </si>
  <si>
    <t>2.1.12</t>
  </si>
  <si>
    <t>FAEST</t>
  </si>
  <si>
    <t>2.1.13</t>
  </si>
  <si>
    <t>FAPSI</t>
  </si>
  <si>
    <t>2.1.14</t>
  </si>
  <si>
    <t>FAENF</t>
  </si>
  <si>
    <t>2.1.15</t>
  </si>
  <si>
    <t>FASPA</t>
  </si>
  <si>
    <t>2.1.16</t>
  </si>
  <si>
    <t>SALUD PÚBLICA Y SALUD GLOBAL</t>
  </si>
  <si>
    <t>2.1.17</t>
  </si>
  <si>
    <t>FAVET</t>
  </si>
  <si>
    <t>2.1.18</t>
  </si>
  <si>
    <t>EDUCACIÓN</t>
  </si>
  <si>
    <t>FAEDU</t>
  </si>
  <si>
    <t>FAEDU Y GYA</t>
  </si>
  <si>
    <t>2.1.19</t>
  </si>
  <si>
    <t xml:space="preserve">EDUCACIÓN INTERCULTURAL BILINGÜE INICIAL </t>
  </si>
  <si>
    <t>2.1.20</t>
  </si>
  <si>
    <t>EDUCACIÓN INTERCULTURAL BILINGÜE PRIMARIA</t>
  </si>
  <si>
    <t>2.2.1</t>
  </si>
  <si>
    <t>FAMED Y GYA</t>
  </si>
  <si>
    <t>FACIEN Y GYA</t>
  </si>
  <si>
    <t>FAEST Y GYA</t>
  </si>
  <si>
    <t>FAPSI Y GYA</t>
  </si>
  <si>
    <t>FAENF Y GYA</t>
  </si>
  <si>
    <t>FASPA Y GYA</t>
  </si>
  <si>
    <t>FAVET Y GYA</t>
  </si>
  <si>
    <t>MAESTRIA EN POLITICAS Y GESTION DE LA CIENCIA, TECNOLOGIA E INNOVACION</t>
  </si>
  <si>
    <t>EPG</t>
  </si>
  <si>
    <t>EPG Y GYA</t>
  </si>
  <si>
    <t>ESPECIALIZACIÓN EN ENSEÑANAZA DE LECTURA Y ESCRITURA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</si>
  <si>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</si>
  <si>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</si>
  <si>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</si>
  <si>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</si>
  <si>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</si>
  <si>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</si>
  <si>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</si>
  <si>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</si>
  <si>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</si>
  <si>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</si>
  <si>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AL CONTADO</t>
  </si>
  <si>
    <t>CEPU</t>
  </si>
  <si>
    <t xml:space="preserve">EN DOS PARTES </t>
  </si>
  <si>
    <t>EN TRES PARTES</t>
  </si>
  <si>
    <t>3.1.1</t>
  </si>
  <si>
    <t>IMT</t>
  </si>
  <si>
    <t>GYA-IMT</t>
  </si>
  <si>
    <t>3.1.2</t>
  </si>
  <si>
    <t>3.1.3</t>
  </si>
  <si>
    <t>Variable</t>
  </si>
  <si>
    <t xml:space="preserve"> </t>
  </si>
  <si>
    <t>4.1.1</t>
  </si>
  <si>
    <t>FACULTADES</t>
  </si>
  <si>
    <t>4.1.2</t>
  </si>
  <si>
    <t>INSCRIPCIÓN CURSOS</t>
  </si>
  <si>
    <t>INGLÉS BÁSICO, INTERMEDIO Y AVANZADO</t>
  </si>
  <si>
    <t>C. IDIOMAS</t>
  </si>
  <si>
    <t>5.1.1</t>
  </si>
  <si>
    <t>5.1.2</t>
  </si>
  <si>
    <t>CURSO EXTRACURRICULAR</t>
  </si>
  <si>
    <t>DUBU</t>
  </si>
  <si>
    <t>GYA-DUBU</t>
  </si>
  <si>
    <t>CURSO PEDAGOGIA MUSICAL</t>
  </si>
  <si>
    <t>CENTCUL</t>
  </si>
  <si>
    <t>GYA.-CENTCUL</t>
  </si>
  <si>
    <t>EXAMENES</t>
  </si>
  <si>
    <t>EXAMEN DE  REZAGADO POR CURSO</t>
  </si>
  <si>
    <t>6.1.1</t>
  </si>
  <si>
    <t>CURSOS DE PREGRADO (TODAS LAS FACULTADES)</t>
  </si>
  <si>
    <t>6.1.2</t>
  </si>
  <si>
    <t>CURSOS DE POSTGRADO (FACULTADES Y EPGVAC)</t>
  </si>
  <si>
    <t>FAC Y EPGVAC</t>
  </si>
  <si>
    <t>CENTRO DE IDIOMAS</t>
  </si>
  <si>
    <t>EXAMEN SUSTITUTORIO POR CURSO</t>
  </si>
  <si>
    <t>6.2.1</t>
  </si>
  <si>
    <t>6.2.2</t>
  </si>
  <si>
    <t>EXAMEN DE SUFICIENCIA PROFESIONAL O TITULACIÓN</t>
  </si>
  <si>
    <t>6.3.1</t>
  </si>
  <si>
    <t>EXAMEN DE SUFICIENCIA PARA BACHILLERES (TODAS LAS FACULTADES)</t>
  </si>
  <si>
    <t>6.3.2</t>
  </si>
  <si>
    <t>EXAMEN DE SUFICIENCIA PARA SEGUNDA ESPECIALIZACIÓN (TODAS LAS FACULTADES)</t>
  </si>
  <si>
    <t>6.3.3</t>
  </si>
  <si>
    <t>EXAMEN DE TITULACIÓN CARRERA DE MEDICINA</t>
  </si>
  <si>
    <t>EXAMEN DE TITULACIÓN CARRERA DE TECNOLOGÍA MÉDICA</t>
  </si>
  <si>
    <t>OTROS DERECHOS DE EXAMEN / EVALUACION</t>
  </si>
  <si>
    <t>DERECHO DE ADMISION, INSCRIPCION Y EVALUACIÓN PARA REINCORPORACIÓN</t>
  </si>
  <si>
    <t>7.1.1</t>
  </si>
  <si>
    <t>7.1.2</t>
  </si>
  <si>
    <t>7.2.1</t>
  </si>
  <si>
    <t>7.2.2</t>
  </si>
  <si>
    <t>CERTIFICADOS DE ESTUDIOS</t>
  </si>
  <si>
    <t xml:space="preserve">CERTIFICADO DE ESTUDIOS PRE GRADO </t>
  </si>
  <si>
    <t>8.1.1</t>
  </si>
  <si>
    <t>MEDICINA (TODA LA CARRERA)</t>
  </si>
  <si>
    <t>8.1.2</t>
  </si>
  <si>
    <t>OTRAS CARRERAS (TODA LA CARRERA)</t>
  </si>
  <si>
    <t>CERTIFICADO CARRERA PARCIAL</t>
  </si>
  <si>
    <t>CERTIFICADO DE ESTUDIOS EN INGLES MEDICINA (TODA LA CARRERA)</t>
  </si>
  <si>
    <t>CERTIFICADO DE ESTUDIOS EN INGLES OTRAS CARRERAS (TODA LA CARRERA)</t>
  </si>
  <si>
    <t>CERTIFICADO DE ESTUDIOS PARCIAL EN INGLES (TODAS LAS CARRERAS)</t>
  </si>
  <si>
    <t>CERTIFICADOS DE ESTUDIOS EN INGLÉS (COPIAS ADICIONALES C/U)</t>
  </si>
  <si>
    <t xml:space="preserve">CERTIFICADO DE ESTUDIOS POST GRADO </t>
  </si>
  <si>
    <t>8.2.1</t>
  </si>
  <si>
    <t xml:space="preserve">CERTIFICADO DE ESTUDIOS MAESTRIA (PROGRAMA CONCLUIDO) </t>
  </si>
  <si>
    <t>FACULTADES / EPGVAC</t>
  </si>
  <si>
    <t>8.2.2</t>
  </si>
  <si>
    <t xml:space="preserve">CERTIFICADO DE ESTUDIOS MAESTRIA (PROGRAMA PARCIAL) </t>
  </si>
  <si>
    <t>8.2.3</t>
  </si>
  <si>
    <t>CERTIFICADO DE ESTUDIOS DOCTORADO</t>
  </si>
  <si>
    <t>8.2.4</t>
  </si>
  <si>
    <t>CERTIFICADO DE ESTUDIOS DE POST GRADO EN INGLES</t>
  </si>
  <si>
    <t>EPGVAC</t>
  </si>
  <si>
    <t xml:space="preserve">CERTIFICADO DE ESTUDIOS DIPLOMADOS Y SEGUNDA ESPECIALIZACIÓN </t>
  </si>
  <si>
    <t>8.3.1</t>
  </si>
  <si>
    <t>CERTIFICADO DE ESTUDIOS DIPLOMADOS</t>
  </si>
  <si>
    <t>8.3.2</t>
  </si>
  <si>
    <t xml:space="preserve">CERTIFICADO DE ESTUDIOS SEGUNDA ESPECIALIZACIÓN (PROGRAMAS DE HASTA 2 AÑOS DE ESTUDIO) </t>
  </si>
  <si>
    <t>8.3.3</t>
  </si>
  <si>
    <t xml:space="preserve">CERTIFICADO DE ESTUDIOS SEGUNDA ESPECIALIZACIÓN (PROGRAMAS DE MAS DE 2 AÑOS DE ESTUDIO) </t>
  </si>
  <si>
    <t>GRADOS</t>
  </si>
  <si>
    <t>CERTIFICADOS Y VALIDACIONES IDIOMA EXTRANJERO</t>
  </si>
  <si>
    <t>CERTIFICADO DE INGLES BASICO</t>
  </si>
  <si>
    <t>CERTIFICADO DE INGLES INTERMEDIO</t>
  </si>
  <si>
    <t>CERTIFICADO DE INGLES AVANZADO</t>
  </si>
  <si>
    <t>CERTIFICADO DE COMPRENSION DE LECTURA DE TEXTOS CIENTIFICOS</t>
  </si>
  <si>
    <t>VALIDACIÓN DE DOCUMENTOS EN INGLÉS</t>
  </si>
  <si>
    <t xml:space="preserve">VALIDACIÓN (APPLY TO THE ECFMG Y OTROS)   </t>
  </si>
  <si>
    <t>9.1.1</t>
  </si>
  <si>
    <t>9.1.2</t>
  </si>
  <si>
    <t>9.2.1</t>
  </si>
  <si>
    <t>9.3.1</t>
  </si>
  <si>
    <t>TITULOS Y DIPLOMAS</t>
  </si>
  <si>
    <t>FAMED,FACIEN, FAEST, FAVEZ, FASPA, FAPSIC, EPGVAC</t>
  </si>
  <si>
    <t xml:space="preserve">FACULTADES </t>
  </si>
  <si>
    <t>REVALIDA DE GRADOS Y TITULOS</t>
  </si>
  <si>
    <t>REVALIDA DE GRADO DE BACHILLER</t>
  </si>
  <si>
    <t>11.1.1</t>
  </si>
  <si>
    <t>11.1.2</t>
  </si>
  <si>
    <t>OTORGAMIENTO DE LA REVALIDA GRADO BACHILLER</t>
  </si>
  <si>
    <t xml:space="preserve">GYA </t>
  </si>
  <si>
    <t>11.1.3</t>
  </si>
  <si>
    <t>REVALIDA DE TITULO PROFESIONAL</t>
  </si>
  <si>
    <t xml:space="preserve">OTORGAMIENTO DE LA REVALIDA TITULO PROFESIONAL </t>
  </si>
  <si>
    <t>REVALIDA DE GRADO DE MAESTRO O DOCTOR</t>
  </si>
  <si>
    <t xml:space="preserve">OTORGAMIENTO DE LA REVALIDA GRADO MAESTRO O DOCTOR </t>
  </si>
  <si>
    <t>REVALIDA DE TITULO DE ESPECIALISTA (SEGUNDA ESPECIALIZACIÓN)</t>
  </si>
  <si>
    <t>EVALUACION DE DOCUMENTOS POR REVÁLIDA (TODAS LAS FACULTADES)</t>
  </si>
  <si>
    <t>OTORGAMIENTO DE LA REVALIDA TITULO ESPECIALISTA</t>
  </si>
  <si>
    <t>C0NSTANCIAS</t>
  </si>
  <si>
    <t>CONSTANCIA DE MATRICULA O ESTUDIOS EN INGLES</t>
  </si>
  <si>
    <t>CONSTANCIA DE MATRICULA CON DETALLE DE CURSOS</t>
  </si>
  <si>
    <t>CONSTANCIA DE TITULO O GRADO EN TRÁMITE</t>
  </si>
  <si>
    <t xml:space="preserve">CONSTANCIA DE  PENSIONES </t>
  </si>
  <si>
    <t>CONSTANCIA DE  BUENA CONDUCTA</t>
  </si>
  <si>
    <t xml:space="preserve">CONSTANCIA DE ORDEN DE MERITO </t>
  </si>
  <si>
    <t>CONSTANCIA DE ORDEN DE MERITO EN INGLES</t>
  </si>
  <si>
    <t xml:space="preserve">CONSTANCIA DE PROMEDIO ANUAL </t>
  </si>
  <si>
    <t xml:space="preserve">CONSTANCIA DE PROMEDIO ANUAL EN INGLES </t>
  </si>
  <si>
    <t>CONSTANCIA SEDE DE INTERNADO O DE PRÁCTICAS PRE PROFESIONALES</t>
  </si>
  <si>
    <t>CONSTANCIA DE CURSO DE TÉCNICOS DENTALES O ASISTENTES DENTALES</t>
  </si>
  <si>
    <t>CERTIFICACIONES</t>
  </si>
  <si>
    <t>13.1.1</t>
  </si>
  <si>
    <t>CERTIFICACIÓN DE SYLLABUS POR SEMESTRE</t>
  </si>
  <si>
    <t>FACULTADES- EPGVAC / GYA</t>
  </si>
  <si>
    <t>13.1.2</t>
  </si>
  <si>
    <t xml:space="preserve">CERTIFICACIÓN POR DOCUMENTO </t>
  </si>
  <si>
    <t>13.1.3</t>
  </si>
  <si>
    <t>CERTIFICACION DE DATOS ACADEMICOS</t>
  </si>
  <si>
    <t>CERTIFICACION DE DOCUMENTO POR PAGINA, DE FIRMA O FOTOCOPIA</t>
  </si>
  <si>
    <t>TRASLADOS</t>
  </si>
  <si>
    <t>DERECHO TRASLADO INTERNO</t>
  </si>
  <si>
    <t>14.1.1</t>
  </si>
  <si>
    <t>TODAS LAS CARRERAS Y FACULTADES</t>
  </si>
  <si>
    <t xml:space="preserve">DERECHO TRASLADO EXTERNO </t>
  </si>
  <si>
    <t>TODAS LAS CARRERAS Y FACULTADES (UNIVERSIDADES PERUANAS)</t>
  </si>
  <si>
    <t>TODAS LAS CARRERAS Y FACULTADES (PERUANOS PROCEDENTES DEL EXTRANJERO)</t>
  </si>
  <si>
    <t>TODAS LAS CARRERAS Y FACULTADES (NO PERUANOS PROCEDENTES DEL EXTRANJERO)</t>
  </si>
  <si>
    <t>15.1.1</t>
  </si>
  <si>
    <t>CONVALIDACIÓN DE CURSOS Y CRÉDITOS</t>
  </si>
  <si>
    <t>CONVALIDACION DE CURSO</t>
  </si>
  <si>
    <t>16.1.1</t>
  </si>
  <si>
    <t>16.1.2</t>
  </si>
  <si>
    <t>16.1.3</t>
  </si>
  <si>
    <t>RECARGOS</t>
  </si>
  <si>
    <t>17.1.1</t>
  </si>
  <si>
    <t>17.1.2</t>
  </si>
  <si>
    <t>17.1.3</t>
  </si>
  <si>
    <r>
      <t xml:space="preserve">RECARGO POR PAGO EXTEMPORANEO DE CONCEPTOS EMITIDOS EN BOLETA - </t>
    </r>
    <r>
      <rPr>
        <sz val="9"/>
        <rFont val="Calibri"/>
        <family val="2"/>
      </rPr>
      <t>RECARGO POR DIA</t>
    </r>
  </si>
  <si>
    <t>PLANES MEDICOS</t>
  </si>
  <si>
    <t>CMCH</t>
  </si>
  <si>
    <t>CARTAS</t>
  </si>
  <si>
    <t>19.1.1</t>
  </si>
  <si>
    <t>19.1.2</t>
  </si>
  <si>
    <t>19.1.3</t>
  </si>
  <si>
    <t>19.1.4</t>
  </si>
  <si>
    <t xml:space="preserve">DEANS LETTER  (REPORTE RENDIMIENTO ACADEMICO EN INGLES)   </t>
  </si>
  <si>
    <t>DEANS LETTER (COPIAS ADICIONALES C/U)</t>
  </si>
  <si>
    <t>BIREME INFORMACION LATINOAMERICANO</t>
  </si>
  <si>
    <t>BIBLIOTECA</t>
  </si>
  <si>
    <t>GYA-BIBLIOTECA</t>
  </si>
  <si>
    <t>BIREME INFORME VIA CORREO ELECTRONICO</t>
  </si>
  <si>
    <t>CONSTANCIA DE CAPACITACION</t>
  </si>
  <si>
    <t>ESCANEO IMÁGENES (DIGITACION)</t>
  </si>
  <si>
    <t>FOTOCOPIA INFORME ESPECIALIZADA UPCH</t>
  </si>
  <si>
    <t>GRABADO DE CD (INCLUYE CD)</t>
  </si>
  <si>
    <t>IMPRESIÓN TEXTO 1 CARA X HOJA</t>
  </si>
  <si>
    <t>IMPRESIÓN TEXTO 2 CARAS X HOJA</t>
  </si>
  <si>
    <t>SERVICIOS BIBLIOTECA PROFESIONALES Y OTROS 1 MES</t>
  </si>
  <si>
    <t>SERVICIOS BIBLIOTECA PROFESIONALES Y OTROS 3 MESES</t>
  </si>
  <si>
    <t>SERVICIOS BIBLIOTECA PROFESIONALES Y OTROS 6 MESES</t>
  </si>
  <si>
    <t>SERVICIOS BIBLIOTECA UNIV.NACIONAL - 6 MESES</t>
  </si>
  <si>
    <t>SERVICIOS BIBLIOTECA UNIV.PRIVADA - 3 MESES</t>
  </si>
  <si>
    <t>SERVICIOS BIBLIOTECA UNIV.PRIVADA - 6 MESES</t>
  </si>
  <si>
    <t>DUPLICADO DE SYLLABUS</t>
  </si>
  <si>
    <t>REPOSICION DE BIENES</t>
  </si>
  <si>
    <t>ROTACIÓN PARA REINCORPORACIÓN MEDICINA (POR MES)</t>
  </si>
  <si>
    <t>ROTACION PARA REINCORPORACIÓN TECNOLOGÍA MÉDICA (POR MES)</t>
  </si>
  <si>
    <t>REVISIÓN DE EXPEDIENTE PARA CONVALIDACIÓN DE CURSOS</t>
  </si>
  <si>
    <t xml:space="preserve">DUPLICADO DE CARNE UNIVERSITARIO </t>
  </si>
  <si>
    <t>HOSPEDAJE ALUMNOS POR MES</t>
  </si>
  <si>
    <t>RECTIFICACION DE APELLIDOS Y NOMBRES EN LOS GRADOS O TITULOS QUE EXPIDE UPCH</t>
  </si>
  <si>
    <t>SERVICIO DE TRANSPORTE ALUMNOS POR DIA (IDA Y VUELTA)</t>
  </si>
  <si>
    <t>CALIGRAFIADO (40301)</t>
  </si>
  <si>
    <t>CALIGRAFIADO DE DIPLOMAS DE DIPLOMADOS</t>
  </si>
  <si>
    <t>PROFIENCY ENGLISH EXAM</t>
  </si>
  <si>
    <t>6.4.1</t>
  </si>
  <si>
    <t>EXAMEN DE COMPETENCIA PARA CONVALIDACION DE CURSO</t>
  </si>
  <si>
    <t>EVALUACION ANUAL DE COMPETENCIAS PREGRADO</t>
  </si>
  <si>
    <t>3.2.1</t>
  </si>
  <si>
    <t>3.2.2</t>
  </si>
  <si>
    <t>FACULTADES Y EPG</t>
  </si>
  <si>
    <t>CARTA DE PRESENTACIÓN DEL DECANO</t>
  </si>
  <si>
    <t>CARTA DE PRESENTACIÓN DEL DECANO (COPIAS ADICIONALES C/U)</t>
  </si>
  <si>
    <t>CARTA DE PRESENTACIÓN DEL JEFE DE DEPARTAMENTO</t>
  </si>
  <si>
    <t>CARTA DE PRESENTACIÓN DEL DECANO EN INGLES</t>
  </si>
  <si>
    <t>1.4.7</t>
  </si>
  <si>
    <t>FACULTADES Y GYA</t>
  </si>
  <si>
    <t>DOCTORADO EN CIENCIAS DE LA VIDA (CONVENIO FRANCIA)</t>
  </si>
  <si>
    <t>FAVEZ</t>
  </si>
  <si>
    <t>USO DE LABORATORIO (MES)</t>
  </si>
  <si>
    <t xml:space="preserve">PROGRAMAS (PASANTES) </t>
  </si>
  <si>
    <t>DERECHO PROCESO DE ADMISION</t>
  </si>
  <si>
    <t>TRANSCRIPCION DE DATOS ACADEMICOS PARA EL EXTRANJERO</t>
  </si>
  <si>
    <t>TALLER DE TESIS PREGRADO ENFERMERIA</t>
  </si>
  <si>
    <t>TALLER DE TESIS PREGRADO NAVAL</t>
  </si>
  <si>
    <t>TALLER DE TESIS ESPECIALIDAD</t>
  </si>
  <si>
    <t xml:space="preserve">TALLER DE TESIS MAESTRIA </t>
  </si>
  <si>
    <t>PASANTIA EN MEDICINA TROPICAL-  ALUMNO DE INSTITUCION EXTRANJERA</t>
  </si>
  <si>
    <t>PASANTÍAS MEDICINA</t>
  </si>
  <si>
    <t>PASANTÍAS TECNOLOGÍA MÉDICA TERAPIA FÍSICA Y REHABILITACIÓN</t>
  </si>
  <si>
    <t>PASANTIA  MEDICINA VETERINARIA</t>
  </si>
  <si>
    <t>PASANTIA  MEDICINA VETERINARIA EGRESADOS UPCH</t>
  </si>
  <si>
    <t>EVALUACIÓN DE EXPEDIENTE PARA CONVALIDACION DE CURSO</t>
  </si>
  <si>
    <t>12.1.1</t>
  </si>
  <si>
    <t>DIVERSOS POR USO DE BIBLIOTECA</t>
  </si>
  <si>
    <t>CURSOS VARIOS</t>
  </si>
  <si>
    <t>CURSOS EDUCACIÓN CONTINUA</t>
  </si>
  <si>
    <t>INGRESOS DIVERSOS</t>
  </si>
  <si>
    <t>CURSO PROCESO DE TITULACIÓN  (PSP)</t>
  </si>
  <si>
    <t>SERVICIO ESTOMATOLOGICO (SESAOT)</t>
  </si>
  <si>
    <t>DOCTORADO EN MEDICINA</t>
  </si>
  <si>
    <t>EVALUACIÓN MODALIDAD NO ESCOLARIZADA: INSCRIPCIÓN Y REVISIÓN DOCUMENTOS (UNIV. EXTRANJERA)</t>
  </si>
  <si>
    <t>EVALUACIÓN MODALIDAD NO ESCOLARIZADA: EVALUACION CURRICULAR  (UNIV. PERUANA)</t>
  </si>
  <si>
    <t>EVALUACIÓN MODALIDAD NO ESCOLARIZADA: INSCRIPCIÓN Y REVISIÓN DOCUMENTOS  (UNIV. PERUANA)</t>
  </si>
  <si>
    <t>TALLER DE TITULACION PARA POSTGRADO</t>
  </si>
  <si>
    <t>EVALUACIÓN MODALIDAD NO ESCOLARIZADA: EVALUACION CURRICULAR (UNIV. EXTRANJERA)</t>
  </si>
  <si>
    <t>EVALUACIÓN MODALIDAD NO ESCOLARIZADA: EJECUCION TRABAJO CLINICO  (UNIV. PERUANA)</t>
  </si>
  <si>
    <t>EVALUACIÓN MODALIDAD NO ESCOLARIZADA: EJECUCION TRABAJO CLINICO (UNIV. EXTRANJERA)</t>
  </si>
  <si>
    <t>EVALUACIÓN MODALIDAD NO ESCOLARIZADA: PRESENTACION ORAL  (UNIV. PERUANA)</t>
  </si>
  <si>
    <t>EVALUACIÓN MODALIDAD NO ESCOLARIZADA: PRESENTACION ORAL (UNIV. EXTRANJERA)</t>
  </si>
  <si>
    <t>CERTIFICACION DE DOCUMENTO PARA EL EXTERIOR (SECRETARIA GENERAL)</t>
  </si>
  <si>
    <t>DERECHO PROCESO DE ADMISIÓN SEGUNDA ESPECIALIZACIÓN PROGRAMA PARA EXTRANJEROS</t>
  </si>
  <si>
    <t>DERECHO PROCESO DE ADMISIÓN SEGUNDA ESPECIALIZACIÓN ENFERMERÍA</t>
  </si>
  <si>
    <t>EPGVAC Y GYA</t>
  </si>
  <si>
    <t>DOCTORADO EN SALUD PÚBLICA</t>
  </si>
  <si>
    <t>1.4.8</t>
  </si>
  <si>
    <t>CERTIFICADOS DE ESTUDIOS ALUMNAS ESCUELA DE ENFERMERAS ARZOBISPO LOAYZA Y ESCUELA POR CONVENIO (POR AÑO)</t>
  </si>
  <si>
    <t>MATRICULA OTROS (RESERVA DE MATRÍCULA, REINCORPORACIÓN Y OTROS)</t>
  </si>
  <si>
    <t>2.8.1</t>
  </si>
  <si>
    <t>2.8.2</t>
  </si>
  <si>
    <t>2.8.3</t>
  </si>
  <si>
    <t>2.8.4</t>
  </si>
  <si>
    <t>2.10.1</t>
  </si>
  <si>
    <t>2.10.2</t>
  </si>
  <si>
    <t>DERECHOS DE AUSPICIO A EVENTOS NACIONALES (HASTA 17 HORAS)</t>
  </si>
  <si>
    <t>GYA /FACULTADES</t>
  </si>
  <si>
    <t>DERECHOS DE AUSPICIO A EVENTOS NACIONALES (ENTRE 17 Y 51 HORAS)</t>
  </si>
  <si>
    <t>DERECHOS DE AUSPICIO A EVENTOS NACIONALES (MAS DE 51 HORAS)</t>
  </si>
  <si>
    <t>DERECHOS DE AUSPICIO A EVENTOS INTERNACIONALES (HASTA 17 HORAS)</t>
  </si>
  <si>
    <t>DERECHOS DE AUSPICIO A EVENTOS INTERNACIONALES (ENTRE 17 Y 51 HORAS)</t>
  </si>
  <si>
    <t>DERECHOS DE AUSPICIO A EVENTOS INTERNACIONALES (MAS DE 51 HORAS)</t>
  </si>
  <si>
    <t xml:space="preserve">CONSTANCIA DE RECORD DE NOTAS </t>
  </si>
  <si>
    <t xml:space="preserve">CONSTANCIA DE RECORD DE HORAS DE PRÁCTICAS </t>
  </si>
  <si>
    <t>CONSTANCIA DE PLAN DE ESTUDIOS</t>
  </si>
  <si>
    <t>9.2.2</t>
  </si>
  <si>
    <t>9.3.2</t>
  </si>
  <si>
    <t>TOTAL</t>
  </si>
  <si>
    <t>REINCORPORACION (TODAS LAS CARRERAS EXCEPTO FAEDU)</t>
  </si>
  <si>
    <t>CUOTA (5)</t>
  </si>
  <si>
    <t>CUOTA (6)</t>
  </si>
  <si>
    <t>CONTADO</t>
  </si>
  <si>
    <t>EDUCACIÓN (LICENCIATURA)</t>
  </si>
  <si>
    <t>2.1.21</t>
  </si>
  <si>
    <t>2.1.22</t>
  </si>
  <si>
    <t>EDUCACIÓN INICIAL</t>
  </si>
  <si>
    <t>EDUCACIÓN PRIMARIA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</si>
  <si>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</si>
  <si>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</si>
  <si>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</si>
  <si>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</si>
  <si>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</si>
  <si>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</si>
  <si>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</si>
  <si>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</si>
  <si>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</si>
  <si>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</si>
  <si>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</si>
  <si>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</si>
  <si>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</si>
  <si>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</si>
  <si>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</si>
  <si>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</si>
  <si>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</si>
  <si>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INICIAL</t>
  </si>
  <si>
    <t>CUOTA</t>
  </si>
  <si>
    <t>MAESTRÍA EN GERIATRÍA Y GERONTOLOGÍA</t>
  </si>
  <si>
    <t>2.11.12</t>
  </si>
  <si>
    <t>2.11.13</t>
  </si>
  <si>
    <t>2.11.14</t>
  </si>
  <si>
    <t xml:space="preserve">PASANTIA EN MEDICINA TROPICAL - ALUMNO UNIVERSIDAD PERUANA ESTATAL </t>
  </si>
  <si>
    <t xml:space="preserve">PASANTIA EN MEDICINA TROPICAL - ALUMNO UNIVERSIDAD PERUANA PRIVADA </t>
  </si>
  <si>
    <t>PASANTÍAS TECNOLOGÍA MÉDICA OTRAS ESPECIALIDADES</t>
  </si>
  <si>
    <t>PASANTÍA CON PROGRAMA PARA ALUMNO DE UNIVERSIDAD ESTATAL</t>
  </si>
  <si>
    <t>PASANTÍA CON PROGRAMA PARA ALUMNO DE UNIVERSIDAD PRIVADA</t>
  </si>
  <si>
    <t>PASANTÍA CON PROGRAMA PARA ALUMNO DE UNIVERSIDAD EXTRANJERA</t>
  </si>
  <si>
    <t>PASANTÍA SIN PROGRAMA PARA ALUMNO DE UNIVERSIDAD ESTATAL (FACIEN, FAEST, FAPSI, FAVET)</t>
  </si>
  <si>
    <t>PASANTÍA SIN PROGRAMA PARA ALUMNO DE UNIVERSIDAD PRIVADA (FACIEN, FAEST, FAPSI, FAVET)</t>
  </si>
  <si>
    <t>PASANTÍA SIN PROGRAMA PARA ALUMNO DE UNIVERSIDAD EXTRANJERA (FACIEN, FAEST, FAPSI, FAVET)</t>
  </si>
  <si>
    <t>PASANTIA EN MEDICINA TROPICAL</t>
  </si>
  <si>
    <t>FAVEZ Y GYA</t>
  </si>
  <si>
    <t>4.2.1</t>
  </si>
  <si>
    <t>4.2.2</t>
  </si>
  <si>
    <t>FACULTADES/GYA</t>
  </si>
  <si>
    <t>1.4.4</t>
  </si>
  <si>
    <t>1.4.5</t>
  </si>
  <si>
    <t>1.4.6</t>
  </si>
  <si>
    <t>2.7.16</t>
  </si>
  <si>
    <t>2.7.17</t>
  </si>
  <si>
    <t>2.7.18</t>
  </si>
  <si>
    <t>EXAMEN DE SUFICIENCIA PARA CONVALIDACIÓN DE CURSO (POR CURSO)</t>
  </si>
  <si>
    <t xml:space="preserve">CURSO DESARROLLO DE TESIS MAESTRÍA </t>
  </si>
  <si>
    <t>MAESTRIA EN GESTIÓN DEL CUIDADO EN ENFERMERIA</t>
  </si>
  <si>
    <t>CERTIFICACION DEL TITULO DE LA ESCUELA ARZOBISPO LOAYZA</t>
  </si>
  <si>
    <t xml:space="preserve">ACTA DE SUSTENTACION DE TESIS POSTGRADO </t>
  </si>
  <si>
    <t>EXAMEN DE OFIMÁTICA - ESPECIALIDAD (INCL. CERTIFICADO)</t>
  </si>
  <si>
    <t>EPG/FACULTADES</t>
  </si>
  <si>
    <t>ANUAL</t>
  </si>
  <si>
    <t>CUOTAS</t>
  </si>
  <si>
    <t>1.1.3</t>
  </si>
  <si>
    <t>1.2.2</t>
  </si>
  <si>
    <t>1.2.3</t>
  </si>
  <si>
    <t>1.2.4</t>
  </si>
  <si>
    <t>1.3.2</t>
  </si>
  <si>
    <t>CONSTANCIA DE CARGA HORARIA (TODA LA CARRERA)</t>
  </si>
  <si>
    <t>MAESTRÍA EN EPIDEMIOLOGÍA Y SALUD PÚBLICA EN VETERINARIA</t>
  </si>
  <si>
    <t>MATRICULA ESPECIALIZACIÓN Y MAESTRÍA (TODOS LOS PROGRAMAS)</t>
  </si>
  <si>
    <t>MATRICULA DIPLOMADOS (TODOS LOS PROGRAMAS)</t>
  </si>
  <si>
    <t>REINCORPORACIÓN DIPLOMADOS, ESPECIALIZACIÓN O MAESTRÍA (TODAS LAS FACULTADES Y EPGVAC)</t>
  </si>
  <si>
    <t>MATRICULA CURSO DESARROLLO DE TESIS (MAESTRÍA)</t>
  </si>
  <si>
    <t>MATRICULA INGRESANTES (TODAS LAS CARRERAS)</t>
  </si>
  <si>
    <t>MATRÍCULA ALUMNOS CICLO II Y SUPERIOR (TODAS LAS CARRERAS)</t>
  </si>
  <si>
    <t>MATRÍCULA EDUCACIÓN (LICENCIATURA)</t>
  </si>
  <si>
    <t>UFBI/FACULTADES</t>
  </si>
  <si>
    <t>PENSIONES SEGUNDA ESPECIALIZACIÓN ESTOMATOLOGÍA (INGRESANTES ADMISIÓN 2016)</t>
  </si>
  <si>
    <t>REPORTE DE EQUIVALENCIAS CUALITATIVAS DE NOTAS (ESPAÑA) X CADA AÑO ACADÉMICO</t>
  </si>
  <si>
    <t>DOCTORADO EN MEDICINA (EXTRANJEROS)</t>
  </si>
  <si>
    <t xml:space="preserve">FAMED </t>
  </si>
  <si>
    <t>EXAMEN DE TITULACIÓN DE ESPECIALIZACIÓN MEDICINA</t>
  </si>
  <si>
    <t>EVALUACIÓN CURRICULAR PARA LA TITULACIÓN EN LA SEGUNDA ESPECIALIZACIÓN (MODALIDAD ESCOLARIZADA)</t>
  </si>
  <si>
    <t>DERECHO PROCESO DE ADMISIÓN SEGUNDA ESPECIALIZACIÓN (RESIDENTADO MÉDICO)</t>
  </si>
  <si>
    <t>ROTACIÓN INVESTIGACIÓN</t>
  </si>
  <si>
    <t>ROTACIÓN RESIDENTES NACIONALES</t>
  </si>
  <si>
    <t>ROTACIÓN RESIDENTES LATINOAMERICA</t>
  </si>
  <si>
    <t>ROTACIÓN RESIDENTES EXTRANJEROS (USA-EUROPA)</t>
  </si>
  <si>
    <t>PASANTIAS / ROTACIONES (POR MES)</t>
  </si>
  <si>
    <t>PASANTÍAS / ROTACIONES ALUMNOS (POR MES)</t>
  </si>
  <si>
    <t>CERTIFICADO INTERNADO ROTATORIO</t>
  </si>
  <si>
    <t>CONSTANCIA DE CARGA HORARIA EN INGLÉS (TODA LA CARRERA)</t>
  </si>
  <si>
    <t>RECARGO POR MATRICULA EXTEMPORANEA</t>
  </si>
  <si>
    <t>1.1.4</t>
  </si>
  <si>
    <t>1.4.9</t>
  </si>
  <si>
    <t>2.5.18</t>
  </si>
  <si>
    <t>2.5.19</t>
  </si>
  <si>
    <t>2.5.20</t>
  </si>
  <si>
    <t>2.5.21</t>
  </si>
  <si>
    <t>2.5.22</t>
  </si>
  <si>
    <t>2.5.23</t>
  </si>
  <si>
    <t>2.7.10</t>
  </si>
  <si>
    <t>2.7.11</t>
  </si>
  <si>
    <t>2.7.12</t>
  </si>
  <si>
    <t>2.7.13</t>
  </si>
  <si>
    <t>2.7.14</t>
  </si>
  <si>
    <t>2.7.15</t>
  </si>
  <si>
    <t>2.11.15</t>
  </si>
  <si>
    <t>2.11.16</t>
  </si>
  <si>
    <t>10.1.2</t>
  </si>
  <si>
    <t xml:space="preserve">MAESTRÍA EN GERENCIA EN SALUD </t>
  </si>
  <si>
    <t>MAESTRIA SALUD PUBLICA Y SALUD GLOBAL</t>
  </si>
  <si>
    <t>MAESTRIA EN GERENCIA DE PROYECTOS Y PROGRAMAS SOCIALES</t>
  </si>
  <si>
    <t>MAESTRIA EN CIENCIAS EN INVESTIGACION EPIDEMIOLOGICA</t>
  </si>
  <si>
    <t xml:space="preserve">FASPA </t>
  </si>
  <si>
    <t>N° CUOTAS</t>
  </si>
  <si>
    <t>DOCTORADO EN CIENCIAS EN INVESTIGACIÓN EPIDEMIOLÓGICA</t>
  </si>
  <si>
    <t>DIPLOMADO DE INVESTIGACIÓN EN TECNOLOGÍA MÉDICA</t>
  </si>
  <si>
    <t>DIPLOMADO DE FISIOTERAPIA EN NEONATOLOGÍA</t>
  </si>
  <si>
    <t>DIPLOMADO EN ENDOCRINOLOGÍA GINECOLÓGICA</t>
  </si>
  <si>
    <t>DIPLOMADO EN ENFERMEDADES Y CIRUGÍA DE LA RETINA Y LA MÁCULA</t>
  </si>
  <si>
    <t>ESPECIALIZACIÓN EN SALUD PÚBLICA</t>
  </si>
  <si>
    <t>ETM</t>
  </si>
  <si>
    <t>ESPECIALIZACIÓN EN FISIOTERAPIA EN PEDIATRÍA</t>
  </si>
  <si>
    <t>ESPECIALIZACIÓN EN FISIOTERAPIA EN PEDIATRÍA (EGRESADOS ETM)</t>
  </si>
  <si>
    <t>2.1.23</t>
  </si>
  <si>
    <t>TALENTO ACADÉMICO</t>
  </si>
  <si>
    <t>REINCORPORACION EDUCACIÓN (LICENCIATURA)</t>
  </si>
  <si>
    <t>MATRÍCULA DOCTORADO (TODOS LOS PROGRAMAS)</t>
  </si>
  <si>
    <t>US$</t>
  </si>
  <si>
    <t>REINCORPORACION PARA DESARROLLO DE TESIS (PREGRADO O POSTGRADO)</t>
  </si>
  <si>
    <t>DOCTORADO EN SALUD PÚBLICA (EXTRANJEROS)</t>
  </si>
  <si>
    <t>DOCTORADO EN CIENCIAS EN INVESTIGACIÓN EPIDEMIOLÓGICA (EXTRANJEROS)</t>
  </si>
  <si>
    <t>DOCTORADO EN ESTOMATOLOGÍA - (ALUMNOS UNIV. PERUANAS)</t>
  </si>
  <si>
    <t>DOCTORADO EN ESTOMATOLOGÍA - (ALUMNOS UNIV. EXTRANJERAS)</t>
  </si>
  <si>
    <t>DOCTORADO EN PSICOLOGÍA</t>
  </si>
  <si>
    <t>DOCTORADO EN CIENCIAS CON MENCIÓN EN BIOQUIMICA Y BIOLOGÍA MOLECULAR</t>
  </si>
  <si>
    <t>DOCTORADO EN CIENCIAS CON MENCIÓN EN FISIOLOGÍA</t>
  </si>
  <si>
    <t>DOCTORADO EN CIENCIAS CON MENCIÓN EN MICROBIOLOGÍA</t>
  </si>
  <si>
    <t>DOCTORADO EN CIENCIAS CON MENCIÓN EN BIOQUIMICA Y BIOLOGÍA MOLECULAR (EXTRANJEROS)</t>
  </si>
  <si>
    <t>DOCTORADO EN CIENCIAS CON MENCIÓN EN FISIOLOGÍA (EXTRANJEROS)</t>
  </si>
  <si>
    <t>DOCTORADO EN CIENCIAS CON MENCIÓN EN MICROBIOLOGÍA (EXTRANJEROS)</t>
  </si>
  <si>
    <t>CUOTA US$</t>
  </si>
  <si>
    <t>MBA EN GESTIÓN INTEGRAL DEL AGUA</t>
  </si>
  <si>
    <t>MAESTRIA EN POLITICAS Y GESTION DE LA CIENCIA, TECNOLOGIA E INNOVACION (EXTRANJEROS)</t>
  </si>
  <si>
    <t>MBA EN GESTIÓN INTEGRAL DEL AGUA (EXTRANJEROS)</t>
  </si>
  <si>
    <t>MAESTRIA EN DIABETES Y OBESIDAD CON MENCIÓN EN MANEJO NUTRICIONAL</t>
  </si>
  <si>
    <t>MAESTRIA EN DIABETES Y OBESIDAD CON MENCIÓN EN MANEJO NUTRICIONAL (EXTRANJEROS)</t>
  </si>
  <si>
    <t>MAESTRÍA EN NEUROCIENCIAS</t>
  </si>
  <si>
    <t>MAESTRÍA EN NEUROCIENCIAS (EXTRANJEROS)</t>
  </si>
  <si>
    <t>MAESTRÍA EN EPIDEMIOLOGÍA Y SALUD PÚBLICA EN VETERINARIA (EXTRANJEROS)</t>
  </si>
  <si>
    <t>MAESTRÍA EN INVESTIGACIÓN EN CIENCIAS VETERINARIAS</t>
  </si>
  <si>
    <t>MAESTRÍA EN INVESTIGACIÓN EN CIENCIAS VETERINARIAS (EXTRANJEROS)</t>
  </si>
  <si>
    <t>MAESTRÍA EN PARASITOLOGÍA EN SANIDAD ACUICOLA (BECA FONDECYT)</t>
  </si>
  <si>
    <t>MAESTRÍA EN PARASITOLOGÍA EN SANIDAD ACUICOLA (EXTRANJEROS)</t>
  </si>
  <si>
    <t>MAESTRÍA EN GERENCIA EN SALUD (EXTRANJEROS)</t>
  </si>
  <si>
    <t>MAESTRIA SALUD PUBLICA Y SALUD GLOBAL (EXTRANJEROS)</t>
  </si>
  <si>
    <t>MAESTRIA EN CIENCIAS EN INVESTIGACION EPIDEMIOLOGICA (EXTRANJEROS)</t>
  </si>
  <si>
    <t>MAESTRIA EN GERENCIA DE PROYECTOS Y PROGRAMAS SOCIALES (EXTRANJEROS)</t>
  </si>
  <si>
    <t>MAESTRÍA EN INFORMÁTICA BIOMÉDICA EN SALUD GLOBAL</t>
  </si>
  <si>
    <t>MAESTRÍA EN INFORMÁTICA BIOMÉDICA EN SALUD GLOBAL (EXTRANJEROS)</t>
  </si>
  <si>
    <t>MAESTRIA EN EDUCACIÓN CON MENCIÓN EN DIDACTICA DE LA LECTURA Y ESCRITURA</t>
  </si>
  <si>
    <t>MAESTRIA EN EDUCACIÓN CON MENCIÓN EN DIDACTICA DE LA LECTURA Y ESCRITURA (EXTRANJEROS)</t>
  </si>
  <si>
    <t>MAESTRIA EN EDUCACIÓN CON MENCIÓN EN DOCENCIA E INVESTIGACIÓN EN EDUC. SUPERIOR</t>
  </si>
  <si>
    <t>MAESTRIA EN EDUCACIÓN CON MENCIÓN EN DOCENCIA E INVESTIGACIÓN EN EDUC. SUPERIOR (EXTRANJEROS)</t>
  </si>
  <si>
    <t>MAESTRÍA PSICOLOGÍA EDUCACIONAL (LIMA)</t>
  </si>
  <si>
    <t>MAESTRÍA EN COMPORTAMIENTO ORGANIZACIONAL (LIMA)</t>
  </si>
  <si>
    <t>MAESTRÍA PSICOLOGÍA CLINICA (EXTRANJEROS) TODAS LAS SEDES</t>
  </si>
  <si>
    <t>MAESTRÍA EN GERIATRÍA Y GERONTOLOGÍA (EXTRANJEROS)</t>
  </si>
  <si>
    <t>MAESTRÍA EN BIOQUÍMICA Y BIOLOGÍA MOLECULAR</t>
  </si>
  <si>
    <t>MAESTRÍA EN CIENCIAS DEL MAR</t>
  </si>
  <si>
    <t>MAESTRÍA EN FISIOLOGÍA</t>
  </si>
  <si>
    <t>MAESTRÍA EN MICROBIOLOGÍA (PROFESIONALIZANTE)</t>
  </si>
  <si>
    <t>MAESTRÍA EN DEMOGRAFÍA Y POBLACIÓN</t>
  </si>
  <si>
    <t>MAESTRÍA EN BIOQUÍMICA Y BIOLOGÍA MOLECULAR (EXTRANJEROS)</t>
  </si>
  <si>
    <t>MAESTRÍA EN CIENCIAS DEL MAR (EXTRANJEROS)</t>
  </si>
  <si>
    <t>MAESTRÍA EN FISIOLOGÍA (EXTRANJEROS)</t>
  </si>
  <si>
    <t>MAESTRÍA EN MICROBIOLOGÍA (PROFESIONALIZANTE) (EXTRANJEROS)</t>
  </si>
  <si>
    <t>MAESTRÍA EN DEMOGRAFÍA Y POBLACIÓN (EXTRANJEROS)</t>
  </si>
  <si>
    <t>FACULTADES/EPG</t>
  </si>
  <si>
    <t>MATRÍCULA DOCTORADO (EXTRANJEROS)</t>
  </si>
  <si>
    <t>MATRÍCULA MAESTRIAS (EXTRANJEROS)</t>
  </si>
  <si>
    <t>DERECHO PROCESO DE ADMISIÓN MAESTRÍAS (EXTRANJEROS)</t>
  </si>
  <si>
    <t>DERECHO PROCESO DE ADMISIÓN DOCTORADOS (EXTRANJEROS)</t>
  </si>
  <si>
    <t>DERECHO PROCESO DE ADMISIÓN MAESTRÍA EN EDUCACIÓN</t>
  </si>
  <si>
    <t>FACULT / EPG</t>
  </si>
  <si>
    <t xml:space="preserve">       </t>
  </si>
  <si>
    <t>CONVALIDACIÓN  X CURSOS PREGRADO (TODAS LAS FACULTADES)(POR CURSO)</t>
  </si>
  <si>
    <t>CONVALIDACIÓN  DE CURSO DE POSGRADO (POR CURSO)</t>
  </si>
  <si>
    <t>PASANTIA POR REVALIDA DE TITULO MÉDICO CIRUJANO (POR MES) (NO INCLUYE PAGO DE SEDE HOSPITALARIA)</t>
  </si>
  <si>
    <t>INGENIERÍA BIOMÉDICA</t>
  </si>
  <si>
    <t>CATEGORIA A</t>
  </si>
  <si>
    <t>SEMESTRE</t>
  </si>
  <si>
    <t>CATEGORIA B</t>
  </si>
  <si>
    <t>CATEGORIA C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</si>
  <si>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</si>
  <si>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</si>
  <si>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</si>
  <si>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</si>
  <si>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</si>
  <si>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</si>
  <si>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</si>
  <si>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</si>
  <si>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</si>
  <si>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</si>
  <si>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</si>
  <si>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</si>
  <si>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</si>
  <si>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</si>
  <si>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</si>
  <si>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</si>
  <si>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</si>
  <si>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</si>
  <si>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</si>
  <si>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</si>
  <si>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</si>
  <si>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A</t>
  </si>
  <si>
    <t>B</t>
  </si>
  <si>
    <t>C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</si>
  <si>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</si>
  <si>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</si>
  <si>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</si>
  <si>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</si>
  <si>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</si>
  <si>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</si>
  <si>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</si>
  <si>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</si>
  <si>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</si>
  <si>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</si>
  <si>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</si>
  <si>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</si>
  <si>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</si>
  <si>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</si>
  <si>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</si>
  <si>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</si>
  <si>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</si>
  <si>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</si>
  <si>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</si>
  <si>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</si>
  <si>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</si>
  <si>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2.4.23</t>
  </si>
  <si>
    <t>2.4.24</t>
  </si>
  <si>
    <t>PENSIONES PREGRADO POR CRÉDITO (INGRESANTES 2016 O ANTES)</t>
  </si>
  <si>
    <t>2.9.1</t>
  </si>
  <si>
    <t>2.9.2</t>
  </si>
  <si>
    <t>2.9.3</t>
  </si>
  <si>
    <t>2.9.4</t>
  </si>
  <si>
    <t>PASANTÍAS / ROTACIONES PROFESIONALES (POR MES)</t>
  </si>
  <si>
    <t>2.16.1</t>
  </si>
  <si>
    <t>2.16.2</t>
  </si>
  <si>
    <t>2.16.3</t>
  </si>
  <si>
    <t>2.16.4</t>
  </si>
  <si>
    <t>2.16.5</t>
  </si>
  <si>
    <t>2.16.6</t>
  </si>
  <si>
    <t>2.17.1</t>
  </si>
  <si>
    <t>2.17.2</t>
  </si>
  <si>
    <t>DERECHO PROCESO DE ADMISIÓN DIPLOMADOS PARA EXTRANJEROS (TODAS LAS FACULTADES)</t>
  </si>
  <si>
    <t>DERECHO PROCESO DE ADMISIÓN SEGUNDA ESPECIALIZACIÓN (EXCEPTO FAMED, FAEST Y FAEN)</t>
  </si>
  <si>
    <t>DERECHO PROCESO DE ADMISIÓN SEGUNDA ESPECIALIZACIÓN (ESTOMATOLOGÍA)</t>
  </si>
  <si>
    <t>FOTOCHECK</t>
  </si>
  <si>
    <t>DIPLOMAS EPGVAC POR DIPLOMADOS DE POSGRADO 24 HC</t>
  </si>
  <si>
    <t>DIPLOMAS EPGVAC POR DIPLOMADOS DE ACTUALIZACIÓN (&lt;24HC)</t>
  </si>
  <si>
    <t>DIPLOMAS EPGVAC POR DIPLOMADOS DE EXTENSIÓN</t>
  </si>
  <si>
    <t>CARTA DE PRESENTACIÓN DEL DIRECTOR DE LA EPGVAC</t>
  </si>
  <si>
    <t>CARTA DE PRESENTACIÓN DEL DIRECTOR DE LA EPGVAC EN INGLÉS</t>
  </si>
  <si>
    <t>MAESTRIA EN BIOESTADISTICA</t>
  </si>
  <si>
    <t>ESPECIALIZACIÓN EN ESTADISTICA EN INVESTIGACION</t>
  </si>
  <si>
    <t>2.1.10</t>
  </si>
  <si>
    <r>
      <t xml:space="preserve">COSTO ADMINISTRATIVO POR DEVOLUCIÓN </t>
    </r>
    <r>
      <rPr>
        <sz val="9"/>
        <rFont val="Calibri"/>
        <family val="2"/>
      </rPr>
      <t>(10% DEL MONTO POR DEVOLUCIÓN O RECTIFICACIÓN)</t>
    </r>
  </si>
  <si>
    <t>16.1.4</t>
  </si>
  <si>
    <t>SERVICIOS NO ACADÉMICOS</t>
  </si>
  <si>
    <t>SNA.1</t>
  </si>
  <si>
    <t>SNA.1.1</t>
  </si>
  <si>
    <t>SNA.1.2</t>
  </si>
  <si>
    <t>SNA.1.3</t>
  </si>
  <si>
    <t>SNA.1.4</t>
  </si>
  <si>
    <t>SNA.1.5</t>
  </si>
  <si>
    <t>SNA.1.6</t>
  </si>
  <si>
    <t>SNA.1.7</t>
  </si>
  <si>
    <t>SNA.1.8</t>
  </si>
  <si>
    <t>SNA.1.9</t>
  </si>
  <si>
    <t>SNA.1.10</t>
  </si>
  <si>
    <t>SNA.1.11</t>
  </si>
  <si>
    <t>SNA.1.12</t>
  </si>
  <si>
    <t>SNA.1.13</t>
  </si>
  <si>
    <t>SNA.1.14</t>
  </si>
  <si>
    <t>SNA.1.15</t>
  </si>
  <si>
    <t>SNA.1.16</t>
  </si>
  <si>
    <t>SNA.2</t>
  </si>
  <si>
    <t>SNA.2.1</t>
  </si>
  <si>
    <t>SNA.2.3</t>
  </si>
  <si>
    <t>SNA.2.4</t>
  </si>
  <si>
    <t>SNA.2.5</t>
  </si>
  <si>
    <t>SNA.2.6</t>
  </si>
  <si>
    <t>SNA.2.7</t>
  </si>
  <si>
    <t>1.2.</t>
  </si>
  <si>
    <t>1.4.</t>
  </si>
  <si>
    <t>2.1.</t>
  </si>
  <si>
    <t>2.2.</t>
  </si>
  <si>
    <t>2.4.</t>
  </si>
  <si>
    <t>2.5.</t>
  </si>
  <si>
    <t>2.8.</t>
  </si>
  <si>
    <t>2.9.</t>
  </si>
  <si>
    <t>2.15.</t>
  </si>
  <si>
    <t>3.1.</t>
  </si>
  <si>
    <t>3.2.</t>
  </si>
  <si>
    <t>4.1.</t>
  </si>
  <si>
    <t>4.2.</t>
  </si>
  <si>
    <t>6.1.</t>
  </si>
  <si>
    <t>6.2.</t>
  </si>
  <si>
    <t>6.3.</t>
  </si>
  <si>
    <t>6.4.</t>
  </si>
  <si>
    <t>7.1.</t>
  </si>
  <si>
    <t>7.2.</t>
  </si>
  <si>
    <t>8.1.</t>
  </si>
  <si>
    <t>8.2.</t>
  </si>
  <si>
    <t>8.3.</t>
  </si>
  <si>
    <t>9.1.</t>
  </si>
  <si>
    <t>9.2.</t>
  </si>
  <si>
    <t>9.3.</t>
  </si>
  <si>
    <t>TECNOLOGIA MEDICA TERAPIA OCUPACIONAL</t>
  </si>
  <si>
    <t>GRADO DE BACHILLER (INCLUYE CALIGRAFIADO Y CERTIFICACIÓN)</t>
  </si>
  <si>
    <t>TITULO PROFESIONAL (INCLUYE CALIGRAFIADO Y CERTIFICACIÓN)</t>
  </si>
  <si>
    <t>TÍTULO ESPECIALISTA (SEGUNDA ESPECIALIZACIÓN) (INCLUYE CALIGRAFIADO Y CERTIFICACIÓN)</t>
  </si>
  <si>
    <t>DIPLOMAS POR DIPLOMADOS (INCLUYE CALIGRAFIADO Y CERTIFICACIÓN)</t>
  </si>
  <si>
    <t>1.2.5</t>
  </si>
  <si>
    <t># CUOTAS</t>
  </si>
  <si>
    <t>ADMINISTRACION EN SALUD (PROGRAMA PCFT: PERSONAL CAPACITADO CON FORMACIÓN PARA TRABAJO)</t>
  </si>
  <si>
    <t>MATRÍCULA DIPLOMADOS (TODOS LOS PROGRAMAS) POR CURSOS (TRES O MÁS CURSOS)</t>
  </si>
  <si>
    <t>1.2.6</t>
  </si>
  <si>
    <t>MATRICULA DIPLOMADOS (TODOS LOS PROGRAMAS) POR CURSOS (POR CURSO HASTA DOS CURSOS)</t>
  </si>
  <si>
    <t>1.4.10</t>
  </si>
  <si>
    <t>PENSIONES DE PREGRADO (POR SEMESTRE)(INGRESANTES 2016 O ANTES)</t>
  </si>
  <si>
    <t>1.5</t>
  </si>
  <si>
    <t>SEPARACIÓN DE VACANTE</t>
  </si>
  <si>
    <t>CUOTA US$ (6)</t>
  </si>
  <si>
    <t>CONTADO SEM</t>
  </si>
  <si>
    <t>CUOTA (5) SEM</t>
  </si>
  <si>
    <t>CUOTA (6) SEM</t>
  </si>
  <si>
    <t>CUOTA US$ (5)</t>
  </si>
  <si>
    <t>MAX 100,00</t>
  </si>
  <si>
    <t>FASPA, FAPSI</t>
  </si>
  <si>
    <t>BUSQUEDA BIBLIOGRÁFICA AUTOMATIZADA / BBA</t>
  </si>
  <si>
    <t>1.3.3</t>
  </si>
  <si>
    <t>MATRÍCULA DOCTORADO (EPG) PARA BECARIOS</t>
  </si>
  <si>
    <t>RESERVA DE MATRÍCULA DOCTORADO (EPG) POR SEMESTRE   PARA LOS BECARIOS</t>
  </si>
  <si>
    <t>1.4.11</t>
  </si>
  <si>
    <r>
      <t>EVALUACION DE EXPE</t>
    </r>
    <r>
      <rPr>
        <sz val="9"/>
        <rFont val="Calibri"/>
        <family val="2"/>
      </rPr>
      <t xml:space="preserve">DIENTE PARA REVALIDA DE GRADO DE MAGISTER O DOCTOR  </t>
    </r>
  </si>
  <si>
    <t>CONSTANCIA DE EGRESADO EN INGLÉS (CARRERAS, SEGUNDA ESPECIALIZACIÓN  Y PROGRAMAS DE POSGRADO)</t>
  </si>
  <si>
    <r>
      <t xml:space="preserve">CONSTANCIA DE PARTICIPACIÓN EN CURSOS DE </t>
    </r>
    <r>
      <rPr>
        <sz val="9"/>
        <rFont val="Calibri"/>
        <family val="2"/>
      </rPr>
      <t>EDUCACION CONTINUA (DE ASISTENCIA LIBRE)</t>
    </r>
  </si>
  <si>
    <r>
      <t xml:space="preserve">PROGRAMA PARA ALUMNO DE UNIVERSIDAD PERUANA </t>
    </r>
    <r>
      <rPr>
        <sz val="9"/>
        <rFont val="Calibri"/>
        <family val="2"/>
      </rPr>
      <t>(POR MES) PAUP</t>
    </r>
  </si>
  <si>
    <r>
      <t xml:space="preserve">PROGRAMA PARA ALUMNO DE UNIVERSIDAD EXTRANJERA </t>
    </r>
    <r>
      <rPr>
        <sz val="9"/>
        <rFont val="Calibri"/>
        <family val="2"/>
      </rPr>
      <t>(POR MES) PAUE</t>
    </r>
  </si>
  <si>
    <r>
      <t>EVALUACION DE EXPE</t>
    </r>
    <r>
      <rPr>
        <sz val="9"/>
        <rFont val="Calibri"/>
        <family val="2"/>
      </rPr>
      <t>DIENTE PARA REVALIDA DE GRADO DE BACHILLER (TODAS LAS FACULTADES)</t>
    </r>
  </si>
  <si>
    <r>
      <t>EVALUACION DE EXPE</t>
    </r>
    <r>
      <rPr>
        <sz val="9"/>
        <rFont val="Calibri"/>
        <family val="2"/>
      </rPr>
      <t>DIENTE PARA REVALIDA DE TITULO PROFESIONAL (TODAS LAS FACULTADES)</t>
    </r>
  </si>
  <si>
    <t>SNA.3</t>
  </si>
  <si>
    <t>SUSCRIPCIONES REVISTAS</t>
  </si>
  <si>
    <t>REVISTA DE ENFERMERÍA HEREDIANA (LIMA)</t>
  </si>
  <si>
    <t>REVISTA DE ENFERMERÍA HEREDIANA (OTRAS CIUDADES DE PERÚ)</t>
  </si>
  <si>
    <t>REVISTA DE ENFERMERÍA HEREDIANA (EXTRANJERO)</t>
  </si>
  <si>
    <t>REVISTA DE ENFERMERÍA HEREDIANA POR FASCÍCULO LIMA</t>
  </si>
  <si>
    <t>SNA.3.01</t>
  </si>
  <si>
    <t>SNA.3.02</t>
  </si>
  <si>
    <t>SNA.3.03</t>
  </si>
  <si>
    <t>SNA.3.04</t>
  </si>
  <si>
    <t xml:space="preserve">ALUMNOS BECA CAFED </t>
  </si>
  <si>
    <t>TARIFA C</t>
  </si>
  <si>
    <t>CICLO ALFA - MODULO COMPLETO</t>
  </si>
  <si>
    <t>CICLO ALFA - MODULO BIOLOGÍA</t>
  </si>
  <si>
    <t>CICLO ALFA - MODULO QUÍMICA</t>
  </si>
  <si>
    <t>CICLO ALFA - MODULO MATEMATICAS</t>
  </si>
  <si>
    <t>CICLO ALFA - MODULO COMPRENSIÓN LECTORA</t>
  </si>
  <si>
    <t>ESPECIALISTA EN ADICCIONES CON ENFOQUE DE GÉNERO (CONVENIO FAPSI - CARE)</t>
  </si>
  <si>
    <t>1.4.12</t>
  </si>
  <si>
    <t>1.4.13</t>
  </si>
  <si>
    <t>1.2.7</t>
  </si>
  <si>
    <t>MATRICULA MAESTRÍA (TODOS LOS PROGRAMAS) POR CURSOS (POR CURSO HASTA DOS CURSOS)</t>
  </si>
  <si>
    <t>1.2.8</t>
  </si>
  <si>
    <t>MATRÍCULA MAESTRÍA (TODOS LOS PROGRAMAS) POR CURSOS (TRES O MÁS CURSOS)</t>
  </si>
  <si>
    <t>DERECHO DE PROCESO DE ADMISIÓN DOCTORADO EN CIENCIAS DE LA VIDA </t>
  </si>
  <si>
    <t>DERECHO PROCESO DE ADMISIÓN A PREGRADO (INGENIERIA BIOMÉDICA)</t>
  </si>
  <si>
    <t>DOCTORADO EN CIENCIAS DE LA VIDA (NO CONVENIO FRANCIA)</t>
  </si>
  <si>
    <t>1.3.4</t>
  </si>
  <si>
    <t>MATRÍCULA DOCTORADO EN CIENCIAS DE LA VIDA</t>
  </si>
  <si>
    <t>REINCORPORACION ALUMNOS BECARIOS PRONABEC (TODAS LAS CARRERAS)</t>
  </si>
  <si>
    <t>REINCORPORACION DOCTORADO (TODAS LAS FACULTADES Y EPGVAC)</t>
  </si>
  <si>
    <t>1.4.14</t>
  </si>
  <si>
    <t>PENSIONES PREGRADO POR CRÉDITO (INGRESANTES 2017-2018-2019)</t>
  </si>
  <si>
    <r>
      <t>ALUMNOS BECA 18 (TODAS LAS CARRERAS)</t>
    </r>
    <r>
      <rPr>
        <b/>
        <sz val="9"/>
        <rFont val="Calibri"/>
        <family val="2"/>
        <scheme val="minor"/>
      </rPr>
      <t xml:space="preserve"> (SOLO PARA CURSOS DESAPROBADOS Y RETIRADOS)</t>
    </r>
  </si>
  <si>
    <t>DERECHO PROCESO DE ADMISIÓN A PREGRADO MEDICINA</t>
  </si>
  <si>
    <t>DERECHO PROCESO DE ADMISIÓN A PREGRADO OTRAS CARRERAS EXCEPTO MEDICINA E ING. BIOMÉDICA)</t>
  </si>
  <si>
    <t>DERECHO PROCESO DE ADMISIÓN MAESTRÍAS (EXCEPTO EDUCACIÓN)</t>
  </si>
  <si>
    <t>RESERVA DE MATRICULA INGRESANTES (TODAS LAS CARRERAS) POR SEMESTRE</t>
  </si>
  <si>
    <t>RESERVA DE MATRICULA (TODAS LAS CARRERAS EXCEPTO LICENCIATURA FAEDU) POR SEMESTRE</t>
  </si>
  <si>
    <t>RESERVA DE MATRICULA EDUCACIÓN (LICENCIATURA) POR SEMESTRE</t>
  </si>
  <si>
    <t>RESERVA DE MATRICULA BECARIOS PRONABEC (TODAS LAS CARRERAS) POR SEMESTRE</t>
  </si>
  <si>
    <t xml:space="preserve">MAESTRÍA EN CIRUGÍA BUCAL Y MAXILOFACIAL(NACIONALES) </t>
  </si>
  <si>
    <t>MAESTRÍA EN CIRUGÍA BUCAL Y MAXILOFACIAL (EXTRANJEROS)</t>
  </si>
  <si>
    <t>MAESTRÍA EN ENDODONCIA (NACIONALES)</t>
  </si>
  <si>
    <t>MAESTRÍA EN ENDODONCIA (EXTRANJEROS)</t>
  </si>
  <si>
    <t>MAESTRÍA EN ESTOMATOLOGÍA DE PACIENTES ESPECIALES (NACIONALES)</t>
  </si>
  <si>
    <t>MAESTRÍA EN ESTOMATOLOGÍA DE PACIENTES ESPECIALES (EXTRANJEROS)</t>
  </si>
  <si>
    <t xml:space="preserve">MAESTRÍA EN IMPLANTOLOGIA ORAL INTEGRAL (NACIONALES) </t>
  </si>
  <si>
    <t>MAESTRÍA EN IMPLANTOLOGIA ORAL INTEGRAL  (EXTRANJEROS)</t>
  </si>
  <si>
    <t xml:space="preserve">MAESTRÍA EN ODONTOLOGÍA RESTAURADORA Y ESTÉTICA (NACIONALES) </t>
  </si>
  <si>
    <t>MAESTRÍA EN ODONTOLOGÍA RESTAURADORA Y ESTÉTICA (EXTRANJEROS)</t>
  </si>
  <si>
    <t xml:space="preserve">MAESTRÍA EN ODONTOLOGÍA PEDIÁTRICA (NACIONALES) </t>
  </si>
  <si>
    <t>MAESTRÍA EN ODONTOLOGÍA PEDIÁTRICA (EXTRANJEROS)</t>
  </si>
  <si>
    <t xml:space="preserve">MAESTRÍA EN ORTODONCIA Y ORTOPEDIA MAXILAR (NACIONALES) </t>
  </si>
  <si>
    <t>MAESTRÍA  EN ORTODONCIA Y ORTOPEDIA MAXILAR (EXTRANJEROS)</t>
  </si>
  <si>
    <t xml:space="preserve">MAESTRÍA EN PERIODONCIA E IMPLANTOLOGÍA (NACIONALES) </t>
  </si>
  <si>
    <t>MAESTRÍA EN PERIODONCIA E IMPLANTOLOGÍA (EXTRANJEROS)</t>
  </si>
  <si>
    <t xml:space="preserve">MAESTRÍA EN RADIOLOGÍA ORAL Y MAXILOFACIAL PRESENCIAL (NACIONALES) </t>
  </si>
  <si>
    <t>MAESTRÍA EN RADIOLOGÍA ORAL Y MAXILOFACIAL PRESENCIAL (EXTRANJEROS)</t>
  </si>
  <si>
    <t xml:space="preserve">MAESTRÍA EN REHABILITACIÓN ORAL (NACIONALES) </t>
  </si>
  <si>
    <t>MAESTRÍA EN REHABILITACIÓN ORAL (EXTRANJEROS)</t>
  </si>
  <si>
    <t>MAESTRÍA EN MEDICINA CON MENCIÓN NACIONALES  (INGRESANTES 2018)</t>
  </si>
  <si>
    <t>MAESTRÍA EN MEDICINA CON MENCIÓN EXTRANJEROS  (INGRESANTES 2018)</t>
  </si>
  <si>
    <t>no aplica</t>
  </si>
  <si>
    <t>MAESTRÍA EN EPIDEMIOLOGÍA CLÍNICA NACIONALES (INGRESANTES 2018)</t>
  </si>
  <si>
    <t>MAESTRÍA EN EPIDEMIOLOGÍA CLÍNICA EXTRANJEROS  (INGRESANTES 2018)</t>
  </si>
  <si>
    <t>MAESTRIA EN SALUD MENTAL  PARA NIÑOS Y ADOLESCENTE  NACIONALES (INGRESANTES 2018)</t>
  </si>
  <si>
    <t>MAESTRIA EN SALUD MENTAL  PARA NIÑOS Y ADOLESCENTE  EXTRANJEROS  (INGRESANTES 2018)</t>
  </si>
  <si>
    <t>MAESTRIA EN GENÉTICA HUMANA NACIONALES (INGRESANTES 2018)</t>
  </si>
  <si>
    <t>MAESTRIA EN GENÉTICA HUMANA EXTRANJEROS  (INGRESANTES 2018)</t>
  </si>
  <si>
    <t>MAESTRIA EN GESTIÓN DEL CUIDADO EN ENFERMERIA (INGRESANTES 2018)</t>
  </si>
  <si>
    <t>CONTADO SEM S/.</t>
  </si>
  <si>
    <t>DIPLOMADO EN CIRUGÍA ORAL (NACIONALES)</t>
  </si>
  <si>
    <t>DIPLOMADO EN CIRUGÍA ORAL (EXTRANJEROS)</t>
  </si>
  <si>
    <t>DIPLOMADO EN MEDICINA ORAL (NACIONALES)</t>
  </si>
  <si>
    <t>DIPLOMADO EN MEDICINA ORAL  (EXTRANJEROS)</t>
  </si>
  <si>
    <t>DIPLOMADO EN ODONTOLOGÍA RESTAURADORA Y ESTÉTICA (NACIONALES)</t>
  </si>
  <si>
    <t>DIPLOMADO EN ODONTOLOGÍA RESTAURADORA Y ESTÉTICA  (EXTRANJEROS)</t>
  </si>
  <si>
    <t>DIPLOMADO EN PERIODONCIA (NACIONALES)</t>
  </si>
  <si>
    <t>DIPLOMADO EN PERIODONCIA (EXTRANJEROS)</t>
  </si>
  <si>
    <t>DIPLOMADO EN ORTODONCIA (NACIONALES)</t>
  </si>
  <si>
    <t>DIPLOMADO EN ORTODONCIA (EXTRANJEROS)</t>
  </si>
  <si>
    <t>DIPLOMADO EN REHABILITACIÓN ORAL (NACIONALES)</t>
  </si>
  <si>
    <t>DIPLOMADO EN REHABILITACIÓN ORAL (EXTRANJEROS)</t>
  </si>
  <si>
    <t xml:space="preserve">DIPLOMADO EN ECOGRAFÍA ESPECIALIZADA EN EL PACIENTE CRÍTICO </t>
  </si>
  <si>
    <t>DIPLOMADO EN EVALUACIÓN MÉDICO OCUPACIONAL</t>
  </si>
  <si>
    <t>DIPLOMADO EN GASTROENTEROLOGÍA</t>
  </si>
  <si>
    <t>DIPLOMADO EN RIESGOS PSICOSOCIALES EN EL TRABAJO Y PSICOLOGIA DE LA SALUD OCUPACIONAL</t>
  </si>
  <si>
    <t>DIPLOMADO EN SALUD OCUPACIONAL Y DEL MEDIO AMBIENTE</t>
  </si>
  <si>
    <t>ESPECIALIZACIÓN EN CIRUGÍA ORAL Y MAXILOFACIAL (NACIONALES)</t>
  </si>
  <si>
    <t>ESPECIALIZACIÓN EN CIRUGÍA ORAL Y MAXILOFACIAL (EXTRANJEROS)</t>
  </si>
  <si>
    <t>ESPECIALIZACIÓN EN MEDICINA Y PATOLOGÍA ESTOMATOLÓGICA (NACIONALES)</t>
  </si>
  <si>
    <t>ESPECIALIZACIÓN EN MEDICINA Y PATOLOGÍA ESTOMATOLÓGICA (EXTRANJEROS)</t>
  </si>
  <si>
    <t>ESPECIALIZACIÓN EN ORTODONCIA Y ORTOPEDIA MAXILAR (NACIONALES)</t>
  </si>
  <si>
    <t>ESPECIALIZACIÓN EN ORTODONCIA Y ORTOPEDIA MAXILAR (EXTRANJEROS)</t>
  </si>
  <si>
    <t>ESPECIALIZACIÓN EN ENDODONCIA (NACIONALES)</t>
  </si>
  <si>
    <t>ESPECIALIZACIÓN EN ENDODONCIA (EXTRANJEROS)</t>
  </si>
  <si>
    <t>ESPECIALIZACIÓN EN ESTOMATOLOGIA DE PACIENTES ESPECIALES (NACIONALES)</t>
  </si>
  <si>
    <t>ESPECIALIZACIÓN EN ESTOMATOLOGIA DE PACIENTES ESPECIALES (EXTRANJEROS)</t>
  </si>
  <si>
    <t>ESPECIALIZACIÓN EN IMPLANTOLOGÍA ORAL INTEGRAL (NACIONALES)</t>
  </si>
  <si>
    <t>ESPECIALIZACIÓN EN IMPLANTOLOGÍA ORAL INTEGRAL (EXTRANJEROS)</t>
  </si>
  <si>
    <t>ESPECIALIZACIÓN EN ODONTOLOGÍA PEDIÁTRICA (NACIONALES)</t>
  </si>
  <si>
    <t>ESPECIALIZACIÓN EN ODONTOLOGÍA PEDIÁTRICA (EXTRANJEROS)</t>
  </si>
  <si>
    <t>ESPECIALIZACIÓN EN ODONTOLOGÍA RESTAURADORA Y ESTÉTICA (NACIONALES)</t>
  </si>
  <si>
    <t>ESPECIALIZACIÓN EN ODONTOLOGÍA RESTAURADORA Y ESTÉTICA (EXTRANJEROS)</t>
  </si>
  <si>
    <t>ESPECIALIZACIÓN EN PERIODONCIA E IMPLANTES (NACIONALES)</t>
  </si>
  <si>
    <t>ESPECIALIZACIÓN EN PERIODONCIA E IMPLANTES (EXTRANJEROS)</t>
  </si>
  <si>
    <t>ESPECIALIZACIÓN EN RADIOLOGÍA ORAL Y MAXILOFACIAL - PRESENCIAL (NACIONALES)</t>
  </si>
  <si>
    <t>ESPECIALIZACIÓN EN RADIOLOGÍA ORAL Y MAXILOFACIAL - PRESENCIAL (EXTRANJEROS)</t>
  </si>
  <si>
    <t>ESPECIALIZACION EN RADIOLOGIA ORAL Y MAXILOFACIAL - VIRTUAL (NACIONALES)</t>
  </si>
  <si>
    <t>ESPECIALIZACION EN RADIOLOGIA ORAL Y MAXILOFACIAL - VIRTUAL (EXTRANJEROS</t>
  </si>
  <si>
    <t>ESPECIALIZACIÓN EN REHABILITACIÓN ORAL (NACIONALES)</t>
  </si>
  <si>
    <t xml:space="preserve">ESPECIALIZACIÓN EN REHABILITACIÓN ORAL (EXTRANJEROS) </t>
  </si>
  <si>
    <t>PENSIONES SEGUNDA ESPECIALIZACIÓN ESTOMATOLOGÍA (INGRESANTES ADMISIÓN 2018)</t>
  </si>
  <si>
    <t>ESPECIALIZACIÓN EN AUDITORÍA ODONTOLÓGICA (NACIONALES)</t>
  </si>
  <si>
    <t>ESPECIALIZACIÓN EN AUDITORÍA ODONTOLÓGICA (EXTRANJEROS)</t>
  </si>
  <si>
    <t>PENSIONES SEGUNDA ESPECIALIZACIÓN ESTOMATOLOGÍA (INGRESANTES ADMISIÓN 2019)</t>
  </si>
  <si>
    <t>TOTAL S/.</t>
  </si>
  <si>
    <t>CUOTA (6) SEM S/.</t>
  </si>
  <si>
    <t>ESPECIALIZACIÓN EN SALUD PUBLICA ESTOMATOLOGICA (NACIONALES)</t>
  </si>
  <si>
    <t xml:space="preserve">ESPECIALIZACIÓN EN SALUD PUBLICA ESTOMATOLOGICA  (EXTRANJEROS) </t>
  </si>
  <si>
    <t>ESPECIALIZACIÓN EN HEMOTERAPIA Y BANCO DE SANGRE semi-presencial (INGRESANTES 2018)</t>
  </si>
  <si>
    <t>DERECHO PROCESO DE ADMISIÓN DIPLOMADOS (FAEST)</t>
  </si>
  <si>
    <t>DERECHO PROCESO DE ADMISIÓN DIPLOMADOS (TODAS LAS FACULTADES EXCEPTO ESTOMATOLOGÍA)</t>
  </si>
  <si>
    <t>CUOTA MES</t>
  </si>
  <si>
    <r>
      <t xml:space="preserve">MATRICULA </t>
    </r>
    <r>
      <rPr>
        <sz val="9"/>
        <color theme="1"/>
        <rFont val="Calibri"/>
        <family val="2"/>
      </rPr>
      <t>PERIODOS NO REGULARES (UNO O MÁS CURSOS)</t>
    </r>
  </si>
  <si>
    <r>
      <t xml:space="preserve">MATRICULA DIPLOMADOS, ESPECIALIZACIÓN O MAESTRIA </t>
    </r>
    <r>
      <rPr>
        <b/>
        <sz val="9"/>
        <color theme="1"/>
        <rFont val="Calibri"/>
        <family val="2"/>
      </rPr>
      <t>POR SEMESTRE</t>
    </r>
  </si>
  <si>
    <r>
      <t xml:space="preserve">MATRICULA DOCTORADO </t>
    </r>
    <r>
      <rPr>
        <b/>
        <sz val="9"/>
        <color theme="1"/>
        <rFont val="Calibri"/>
        <family val="2"/>
      </rPr>
      <t>POR SEMESTRE</t>
    </r>
  </si>
  <si>
    <r>
      <t>RESERVA DE MATRÍCULA DIPLOMADOS (TODAS LAS FACULTADES Y</t>
    </r>
    <r>
      <rPr>
        <sz val="9"/>
        <color theme="1"/>
        <rFont val="Calibri"/>
        <family val="2"/>
      </rPr>
      <t xml:space="preserve"> EPGVAC) POR SEMESTRE</t>
    </r>
  </si>
  <si>
    <r>
      <t>RESERVA DE MATRÍCULA ESPECIALIZACIÓN O MAESTRÍA (TODAS LAS FACULTADES Y</t>
    </r>
    <r>
      <rPr>
        <sz val="9"/>
        <color theme="1"/>
        <rFont val="Calibri"/>
        <family val="2"/>
      </rPr>
      <t xml:space="preserve"> EPGVAC) POR SEMESTRE</t>
    </r>
  </si>
  <si>
    <r>
      <t>RESERVA DE MATRÍCULA DOCTORADO (TODAS LAS FACULTADES Y</t>
    </r>
    <r>
      <rPr>
        <sz val="9"/>
        <color theme="1"/>
        <rFont val="Calibri"/>
        <family val="2"/>
      </rPr>
      <t xml:space="preserve"> EPGVAC) POR SEMESTRE</t>
    </r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</si>
  <si>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</si>
  <si>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</si>
  <si>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</si>
  <si>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</si>
  <si>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</si>
  <si>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</si>
  <si>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</si>
  <si>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</si>
  <si>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</si>
  <si>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</si>
  <si>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</si>
  <si>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</si>
  <si>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</si>
  <si>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</si>
  <si>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r>
      <t xml:space="preserve">DUPLICADO DE CONSTANCIA DE PARTICIPACIÓN EN SEMINARIOS O CURSOS DE </t>
    </r>
    <r>
      <rPr>
        <sz val="9"/>
        <rFont val="Calibri"/>
        <family val="2"/>
      </rPr>
      <t>EDUCACION CONTINUA</t>
    </r>
  </si>
  <si>
    <t xml:space="preserve">CURSOS DE PORTUGUÉS BASICO,INTERMEDIO Y AVAZANDO </t>
  </si>
  <si>
    <t xml:space="preserve">CURSO DE LECTURA EN INGLES </t>
  </si>
  <si>
    <t xml:space="preserve">CURSO DE CASTELLANO </t>
  </si>
  <si>
    <t>GYA / C. IDIOMAS</t>
  </si>
  <si>
    <t xml:space="preserve">CURSO DE INGLES BASICO INICIAL </t>
  </si>
  <si>
    <t>CURSO DE INGLES BASICO ELEMENTAL</t>
  </si>
  <si>
    <t>CURSOS DE INGLES PRE-INTERMEDIO</t>
  </si>
  <si>
    <t>CURSO DE INGLES INTERMEDIO</t>
  </si>
  <si>
    <t>CURSO DE INGLES UPPER INTERMEDIATE</t>
  </si>
  <si>
    <t>CURSO DE INGLES AVANZADO</t>
  </si>
  <si>
    <t xml:space="preserve">CURSO DE PORTUGUES BASICO 1 </t>
  </si>
  <si>
    <t xml:space="preserve">CURSO DE PORTUGUES BASICO 2 </t>
  </si>
  <si>
    <t xml:space="preserve">CURSO DE PORTUGUES INTERMEDIO 1 </t>
  </si>
  <si>
    <t xml:space="preserve">CURSO DE PORTUGUES INTERMEDIO 2 </t>
  </si>
  <si>
    <t xml:space="preserve">EXAMEN DE CLASIFICACION DE NIVEL DEL IDIOMA INGLES </t>
  </si>
  <si>
    <t>EXAMEN DE CLASIFICACION DE NIVEL DE LOS IDIOMAS INGLÉS O PORTUGUÉS CON REPORTE</t>
  </si>
  <si>
    <t xml:space="preserve">PROFICIENCY PORTUGUESE EXAM </t>
  </si>
  <si>
    <t xml:space="preserve">PROFICIENCY GERMAN EXAM </t>
  </si>
  <si>
    <t>CERTIFICADO DE PORTUGUES BASICO</t>
  </si>
  <si>
    <t xml:space="preserve">CERTIFICADO DE PORTUGUES INTERMEDIO </t>
  </si>
  <si>
    <t>CERTIFICADO DE PORTUGUES AVANZADO</t>
  </si>
  <si>
    <t>VALIDACION DEL IDIOMAS INGLES</t>
  </si>
  <si>
    <t>VALIDACION DEL IDIOMA PORTUGUES</t>
  </si>
  <si>
    <t xml:space="preserve">VALIDACION DEL IDIOMA ALEMAN </t>
  </si>
  <si>
    <t>VALIDACION DEL IDIOMA FRANCES</t>
  </si>
  <si>
    <t>VALIDACION DEL IDIOMA ITALIANO</t>
  </si>
  <si>
    <t>VALIDACION DEL IDIOMA JAPONES</t>
  </si>
  <si>
    <t xml:space="preserve">VALIDACION DEL IDIOMA QUECHUA </t>
  </si>
  <si>
    <t xml:space="preserve">TRADUCCIONES </t>
  </si>
  <si>
    <t>TRADUCCION DEL ESPAÑOL AL INGLES (x 200 PALABRAS)</t>
  </si>
  <si>
    <t>TRADUCCION DEL ESPAÑOL AL PORTUGUES (X 200 PALABRAS)</t>
  </si>
  <si>
    <t>TRADUCCION DEL ESPAÑOL AL ALEMAN (X 200 PALABRAS)</t>
  </si>
  <si>
    <t>TRADUCCION DEL INGLES  A ESPAÑOL (X 200 PALABRAS)</t>
  </si>
  <si>
    <t>TRADUCCIONES DEL PORTUGUES AL ESPAÑOL (X 200 PALABRAS)</t>
  </si>
  <si>
    <t>TRADUCCIONES DEL ALEMAN AL ESPAÑOL (X 200 PALABRAS)</t>
  </si>
  <si>
    <t xml:space="preserve">CORECCIÓN DE TEXTOS (EDITING) </t>
  </si>
  <si>
    <t xml:space="preserve">SERVICIO DE INTERPRETACIÓN </t>
  </si>
  <si>
    <t>DEL IDIOMAS INGLES (X 200 PALABRAS)</t>
  </si>
  <si>
    <t>DEL IDIOMA PORTUGUES (X 200 PALABRAS)</t>
  </si>
  <si>
    <t>DEL IDIOMA ALEMAN (X 200 PALABRAS)</t>
  </si>
  <si>
    <t>DEL ESPAÑOL AL INGLES Y VICEVERSA (POR HORA)</t>
  </si>
  <si>
    <t>DEL ESPAÑOL AL PORTUGUES Y VICEVERSA (POR HORA)</t>
  </si>
  <si>
    <t>DEL ESPAÑOL AL ALEMAN Y VICEVERSA (POR HORA)</t>
  </si>
  <si>
    <t>21.3.</t>
  </si>
  <si>
    <t>VALIDACIÓN CURSOS DE INGLÉS ICPNA</t>
  </si>
  <si>
    <t>MATRICULA DIPLOMADOS (TODOS LOS PROGRAMAS) (EXTRANJEROS)</t>
  </si>
  <si>
    <t>PENSION MAESTRÍAS (INGRESANTES ADMISIÓN 2018)</t>
  </si>
  <si>
    <t>PENSION MAESTRÍAS (INGRESANTES ADMISIÓN 2019)</t>
  </si>
  <si>
    <t>MAESTRÍA EN MEDICINA OCUPACIONAL Y DEL MEDIO AMBIENTE  NACIONALES (INGRESANTES 2018)</t>
  </si>
  <si>
    <t>MAESTRÍA EN MEDICINA OCUPACIONAL Y DEL MEDIO AMBIENTE EXTRANJEROS (INGRESANTES 2018)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</si>
  <si>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</si>
  <si>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</si>
  <si>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</si>
  <si>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</si>
  <si>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</si>
  <si>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</si>
  <si>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</si>
  <si>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</si>
  <si>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</si>
  <si>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</si>
  <si>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</si>
  <si>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</si>
  <si>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2.8.17</t>
  </si>
  <si>
    <t>2.8.18</t>
  </si>
  <si>
    <t>2.8.19</t>
  </si>
  <si>
    <t>2.8.20</t>
  </si>
  <si>
    <t>2.8.21</t>
  </si>
  <si>
    <t>2.8.22</t>
  </si>
  <si>
    <t>2.8.23</t>
  </si>
  <si>
    <t>2.8.24</t>
  </si>
  <si>
    <t>2.8.25</t>
  </si>
  <si>
    <t>2.8.26</t>
  </si>
  <si>
    <t>2.8.27</t>
  </si>
  <si>
    <t>2.8.28</t>
  </si>
  <si>
    <t>2.8.29</t>
  </si>
  <si>
    <t>2.8.30</t>
  </si>
  <si>
    <t>2.8.31</t>
  </si>
  <si>
    <t>2.8.32</t>
  </si>
  <si>
    <t>2.8.33</t>
  </si>
  <si>
    <t>2.8.34</t>
  </si>
  <si>
    <t>2.8.35</t>
  </si>
  <si>
    <t>2.8.36</t>
  </si>
  <si>
    <t>2.8.37</t>
  </si>
  <si>
    <t>2.8.38</t>
  </si>
  <si>
    <t>2.8.39</t>
  </si>
  <si>
    <t>2.8.40</t>
  </si>
  <si>
    <t>2.8.41</t>
  </si>
  <si>
    <t>2.8.42</t>
  </si>
  <si>
    <t>2.8.43</t>
  </si>
  <si>
    <t>2.8.44</t>
  </si>
  <si>
    <t>2.8.45</t>
  </si>
  <si>
    <t>2.8.46</t>
  </si>
  <si>
    <t>2.8.47</t>
  </si>
  <si>
    <t>2.8.48</t>
  </si>
  <si>
    <t>2.8.49</t>
  </si>
  <si>
    <t>2.8.50</t>
  </si>
  <si>
    <t>2.8.51</t>
  </si>
  <si>
    <t>2.8.52</t>
  </si>
  <si>
    <t>2.8.53</t>
  </si>
  <si>
    <t>2.11.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</si>
  <si>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</si>
  <si>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</si>
  <si>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</si>
  <si>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</si>
  <si>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</si>
  <si>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</si>
  <si>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</si>
  <si>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</si>
  <si>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</si>
  <si>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2.12.1</t>
  </si>
  <si>
    <t>2.12.2</t>
  </si>
  <si>
    <t>2.13.7</t>
  </si>
  <si>
    <t>2.13.8</t>
  </si>
  <si>
    <t>2.13.9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</si>
  <si>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</si>
  <si>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</si>
  <si>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</si>
  <si>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</si>
  <si>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</si>
  <si>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</si>
  <si>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</si>
  <si>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</si>
  <si>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</si>
  <si>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2.16.</t>
  </si>
  <si>
    <t>2.18.1</t>
  </si>
  <si>
    <t>2.18.3</t>
  </si>
  <si>
    <t>2.18.5</t>
  </si>
  <si>
    <t>MAESTRÍA PSICOLOGÍA CLINICA CON MENCIÓN EN NEUROPSICOLOGIA (LIMA)</t>
  </si>
  <si>
    <t>MAESTRÍA PSICOLOGÍA CLINICA CON MENCIÓN EN TERAPIA INFANTIL Y DEL ADOLESCENTE (LIMA)</t>
  </si>
  <si>
    <t>MAESTRÍA PSICOLOGÍA CLINICA CON MENCIÓN EN PSICOLOGÍA DE LA SALUD (LIMA)</t>
  </si>
  <si>
    <t>MAESTRÍA PSICOLOGÍA CLINICA CON MENCIÓN EN ORIENTACIÓN Y TERAPIA SEXUAL (LIMA)</t>
  </si>
  <si>
    <t>MAESTRÍA PSICOLOGÍA CLINICA CON MENCIÓN (EXTRANJEROS) (TODAS LAS MENCIONES) TODAS LAS SEDES</t>
  </si>
  <si>
    <t>PENSIONES DE SEGUNDA ESPECIALIZACIÓN OTRAS FACULTADES (INGRESANTES 2018 O ANTES)</t>
  </si>
  <si>
    <t>PENSIONES DE SEGUNDA ESPECIALIZACIÓN OTRAS FACULTADES (INGRESANTES 2019)</t>
  </si>
  <si>
    <t>2.19.1</t>
  </si>
  <si>
    <t>2.19.2</t>
  </si>
  <si>
    <t>2.19.4</t>
  </si>
  <si>
    <t>2.19.6</t>
  </si>
  <si>
    <t>2.19.8</t>
  </si>
  <si>
    <t>2.19.9</t>
  </si>
  <si>
    <t>2.19.10</t>
  </si>
  <si>
    <t>2.19.11</t>
  </si>
  <si>
    <t>SEGUNDA ESPECIALIDAD PROFESIONAL EN ADICCIONES CON ENFOQUE DE GÉNERO</t>
  </si>
  <si>
    <t>1.2.9</t>
  </si>
  <si>
    <t>MAESTRIA EN ERGONOMÍA Y PSICOSOCIOLOGÍA APLICADA AL TRABAJO</t>
  </si>
  <si>
    <t>MAESTRIA EN ERGONOMÍA Y PSICOSOCIOLOGÍA APLICADA AL TRABAJO (EXTRANJEROS)</t>
  </si>
  <si>
    <t>MAESTRÍA EN ESTOMATOLOGÍA (NACIONALES)</t>
  </si>
  <si>
    <t>MAESTRÍA EN ESTOMATOLOGÍA (EXTRANJEROS)</t>
  </si>
  <si>
    <t>MAESTRÍA EN SALUD MENTAL</t>
  </si>
  <si>
    <t>MAESTRÍA EN SALUD MENTAL (EXTRANJEROS)</t>
  </si>
  <si>
    <t>TECNOLOGÍA MÉDICA</t>
  </si>
  <si>
    <t>CURSO PRE BEGINNER</t>
  </si>
  <si>
    <t>DERECHO PROCESO DE ADMISIÓN SEGUNDA ESPECIALIZACIÓN TECNOLOGÍA MÉDICA</t>
  </si>
  <si>
    <t>ENVIO DOCUMENTOS INTERIOR DEL PAIS (MENOS DE 1 KG)</t>
  </si>
  <si>
    <t>ENVIO DOCUMENTOS INTERIOR DEL PAIS (KG ADICIONAL)</t>
  </si>
  <si>
    <t>ENVÍO DOCUMENTOS AL EXTRANJERO (ZONA A Y C USA, CANADA, MEXICO Y PUERTO RICO)</t>
  </si>
  <si>
    <t>ENVÍO DOCUMENTOS AL EXTRANJERO (ZONA B PAISES ANDINOS)</t>
  </si>
  <si>
    <t>ENVÍO DOCUMENTOS AL EXTRANJERO (ZONA D RESTO DE SUDAMERICA, CENTRO AMERICA Y CARIBE)</t>
  </si>
  <si>
    <t>ENVÍO DOCUMENTOS AL EXTRANJERO (ZONA E EUROPA)</t>
  </si>
  <si>
    <t>ENVÍO DOCUMENTOS AL EXTRANJERO (ZONA F ASIA)</t>
  </si>
  <si>
    <t>ENVÍO DOCUMENTOS AL EXTRANJERO (ZONA G RESTO DEL MUNDO)</t>
  </si>
  <si>
    <t>ASESORÍA DE TESIS POSGRADO</t>
  </si>
  <si>
    <t>MAESTRÍA EN PROPIEDAD INTELECTUAL CON MENCIÓN EN DERECHOS FARMACEUTICOS</t>
  </si>
  <si>
    <t>DIPLOMADO ACTUALIZACIÓN EN DERECHO FARMACÉUTICO Y PROPIEDAD INTELECTUAL</t>
  </si>
  <si>
    <t>1.2.10</t>
  </si>
  <si>
    <t>MATRÍCULA DIPLOMADO ACTUALIZACIÓN EN DERECHO FARMACÉUTICO Y PROPIEDAD INTELECTUAL</t>
  </si>
  <si>
    <t>MAESTRÍA EN INMUNOLOGÍA</t>
  </si>
  <si>
    <t>DIPLOMADO EN INMUNOLOGÍA BÁSICA</t>
  </si>
  <si>
    <t>S/</t>
  </si>
  <si>
    <t>EDUCACIÓN INICIAL (MODALIDAD GRADUADOS, TTITULADOS, FORMACIÓN EN EL TRABAJO)</t>
  </si>
  <si>
    <t>EDUCACIÓN PRIMARIA (MODALIDAD GRADUADOS, TTITULADOS, FORMACIÓN EN EL TRABAJO)</t>
  </si>
  <si>
    <t>2.1.24</t>
  </si>
  <si>
    <t>2.1.25</t>
  </si>
  <si>
    <t>AL CONTADO (HIJOS DE DOCENTES CON DEDICACIÓN &gt; 20 HORAS)</t>
  </si>
  <si>
    <t>EN DOS PARTES (HIJOS DE DOCENTES CON DEDICACIÓN &gt; 20 HORAS)</t>
  </si>
  <si>
    <t>EN TRES PARTES (HIJOS DE DOCENTES CON DEDICACIÓN &gt; 20 HORAS)</t>
  </si>
  <si>
    <t>3.3.1</t>
  </si>
  <si>
    <t>3.3.2</t>
  </si>
  <si>
    <t>1° cuota</t>
  </si>
  <si>
    <t>2° cuota</t>
  </si>
  <si>
    <t>3° cuota</t>
  </si>
  <si>
    <t>AL CONTADO (HIJOS DE DOCENTES CON DEDICACIÓN 20 HORAS)</t>
  </si>
  <si>
    <t>EN DOS PARTES (HIJOS DE DOCENTES CON DEDICACIÓN 20 HORAS)</t>
  </si>
  <si>
    <t>EN TRES PARTES (HIJOS DE DOCENTES CON DEDICACIÓN 20 HORAS)</t>
  </si>
  <si>
    <t>AL CONTADO (HIJOS DE DOCENTES CON DEDICACIÓN 15 HORAS O MENOS)</t>
  </si>
  <si>
    <t>EN TRES PARTES (HIJOS DE DOCENTES CON DEDICACIÓN 15 HORAS O MENOS)</t>
  </si>
  <si>
    <t>EN DOS PARTES (HIJOS DE DOCENTES CON DEDICACIÓN 15 HORAS O MENOS)</t>
  </si>
  <si>
    <t>Tasa de interés interbancario fijado por el BCR</t>
  </si>
  <si>
    <t>PENSIONES 2020</t>
  </si>
  <si>
    <t>CATEGORÍAS 2020 CUOTA (5)</t>
  </si>
  <si>
    <t> ADMINISTRACIÓN EN SALUD</t>
  </si>
  <si>
    <t> BIOLOGÍA</t>
  </si>
  <si>
    <t> EDUCACIÓN INICIAL INTERCULTURAL BILINGÜE</t>
  </si>
  <si>
    <t> EDUCACIÓN PRIMARIA INTERCULTURAL BILINGÜE</t>
  </si>
  <si>
    <t> ENFERMERÍA</t>
  </si>
  <si>
    <t> ESTOMATOLOGÍA</t>
  </si>
  <si>
    <t> FARMACIA Y BIOQUÍMICA</t>
  </si>
  <si>
    <t> INGENIERÍA AMBIENTAL</t>
  </si>
  <si>
    <t> INGENIERÍA BIOMÉDICA PUCP - UPCH *</t>
  </si>
  <si>
    <t> MEDICINA</t>
  </si>
  <si>
    <t> MEDICINA VETERINARIA Y ZOOTECNIA</t>
  </si>
  <si>
    <t> NUTRICIÓN</t>
  </si>
  <si>
    <t> PSICOLOGÍA</t>
  </si>
  <si>
    <t>2,400,00</t>
  </si>
  <si>
    <t> QUÍMICA</t>
  </si>
  <si>
    <t> SALUD PÚBLICA Y SALUD GLOBAL</t>
  </si>
  <si>
    <t> TECNOLOGÍA MÉDICA LABORATORIO CLÍNICO</t>
  </si>
  <si>
    <t> TECNOLOGÍA MÉDICA RADIOLOGÍA</t>
  </si>
  <si>
    <t> TECNOLOGÍA MÉDICA TERAPIA DE AUDICIÓN, VOZ Y LENGUAJE</t>
  </si>
  <si>
    <t>990,00</t>
  </si>
  <si>
    <t>920,00</t>
  </si>
  <si>
    <t> TECNOLOGÍA MÉDICA TERAPIA FÍSICA Y REHABILITACIÓN</t>
  </si>
  <si>
    <t> TECNOLOGÍA MÉDICATERAPIA OCUPACIONAL</t>
  </si>
  <si>
    <t> 990.00</t>
  </si>
  <si>
    <t> MODALIDAD TALENTO ACADÉMICO (TODAS LAS CARRERAS)</t>
  </si>
  <si>
    <t>*Ingeniería Biomédica: El cálculo de la inversión está gestionada por la Pontificia Universidad Católica del Perú y la Universidad Peruana Cayetano Heredia.</t>
  </si>
  <si>
    <t>TARIFARIO ACADEMICO UPCH 2020</t>
  </si>
  <si>
    <t>PENSIONES DE PREGRADO (POR SEMESTRE) (INGRESANTES 2020)</t>
  </si>
  <si>
    <t>PENSIONES DE PREGRADO (POR SEMESTRE) (INGRESANTES 2019, 2018, 2017)</t>
  </si>
  <si>
    <t>PENSION MAESTRÍAS (INGRESANTES ADMISIÓN 2020)</t>
  </si>
  <si>
    <t>MAESTRÍA EN MEDICINA CON MENCIÓN NACIONALES</t>
  </si>
  <si>
    <t>MAESTRÍA EN MEDICINA CON MENCIÓN EXTRANJEROS</t>
  </si>
  <si>
    <t>MAESTRÍA EN MEDICINA OCUPACIONAL Y DEL MEDIO AMBIENTE  NACIONALES</t>
  </si>
  <si>
    <t>MAESTRÍA EN MEDICINA OCUPACIONAL Y DEL MEDIO AMBIENTE EXTRANJEROS</t>
  </si>
  <si>
    <t>2.3.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</si>
  <si>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</si>
  <si>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</si>
  <si>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</si>
  <si>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</si>
  <si>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</si>
  <si>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</si>
  <si>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</si>
  <si>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</si>
  <si>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</si>
  <si>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</si>
  <si>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</si>
  <si>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</si>
  <si>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</si>
  <si>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</si>
  <si>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</si>
  <si>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</si>
  <si>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</si>
  <si>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</si>
  <si>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</si>
  <si>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</si>
  <si>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</si>
  <si>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</si>
  <si>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</si>
  <si>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2.8.54</t>
  </si>
  <si>
    <t>2.8.55</t>
  </si>
  <si>
    <t>2.8.56</t>
  </si>
  <si>
    <t>2.8.57</t>
  </si>
  <si>
    <t>2.8.58</t>
  </si>
  <si>
    <t>2.8.59</t>
  </si>
  <si>
    <t>2.8.60</t>
  </si>
  <si>
    <t>2.8.61</t>
  </si>
  <si>
    <t>2.8.62</t>
  </si>
  <si>
    <t>2.8.63</t>
  </si>
  <si>
    <t>2.8.64</t>
  </si>
  <si>
    <t>2.8.65</t>
  </si>
  <si>
    <t>2.8.66</t>
  </si>
  <si>
    <t>2.8.67</t>
  </si>
  <si>
    <t>2.8.68</t>
  </si>
  <si>
    <t>2.8.69</t>
  </si>
  <si>
    <t>2.8.70</t>
  </si>
  <si>
    <t>2.8.71</t>
  </si>
  <si>
    <t>2.8.72</t>
  </si>
  <si>
    <t>2.8.73</t>
  </si>
  <si>
    <t>2.8.74</t>
  </si>
  <si>
    <t>2.8.75</t>
  </si>
  <si>
    <t>2.8.76</t>
  </si>
  <si>
    <t>2.8.77</t>
  </si>
  <si>
    <t>2.8.78</t>
  </si>
  <si>
    <t>2.8.79</t>
  </si>
  <si>
    <t>2.8.80</t>
  </si>
  <si>
    <t>2.8.81</t>
  </si>
  <si>
    <t>2.8.82</t>
  </si>
  <si>
    <t>2.8.83</t>
  </si>
  <si>
    <t>2.8.84</t>
  </si>
  <si>
    <t>PENSION DOCTORADOS (INGRESANTES ADMISIÓN 2020)</t>
  </si>
  <si>
    <t>DOCTORADO EN PSICOLOGÍA EXTRANJEROS</t>
  </si>
  <si>
    <t>PENSION DOCTORADOS (INGRESANTES ADMISIÓN 2019)</t>
  </si>
  <si>
    <t>PENSION DOCTORADOS (INGRESANTES ADMISIÓN 2018)</t>
  </si>
  <si>
    <t>2.9.5</t>
  </si>
  <si>
    <t>2.9.6</t>
  </si>
  <si>
    <t>2.9.7</t>
  </si>
  <si>
    <t>2.9.8</t>
  </si>
  <si>
    <t>2.9.9</t>
  </si>
  <si>
    <t>2.9.10</t>
  </si>
  <si>
    <t>2.9.11</t>
  </si>
  <si>
    <t>2.9.12</t>
  </si>
  <si>
    <t>2.9.13</t>
  </si>
  <si>
    <t>2.9.14</t>
  </si>
  <si>
    <t>2.9.15</t>
  </si>
  <si>
    <t>2.9.16</t>
  </si>
  <si>
    <t>2.12.</t>
  </si>
  <si>
    <t>PENSIONES DE DIPLOMADOS (INGRESANTES ADMISIÓN 2020)</t>
  </si>
  <si>
    <t>PENSIONES DE DIPLOMADOS (INGRESANTES ADMISIÓN 2019 O ANTES)</t>
  </si>
  <si>
    <t>PENSIONES SEGUNDA ESPECIALIZACIÓN ESTOMATOLOGÍA (INGRESANTES ADMISIÓN 2020)</t>
  </si>
  <si>
    <t>2.18.2</t>
  </si>
  <si>
    <t>2.18.4</t>
  </si>
  <si>
    <t>2.18.6</t>
  </si>
  <si>
    <r>
      <t>ESPECIALIZACIÓN EN MEDICINA (RESIDENTADO MÉDICO)</t>
    </r>
    <r>
      <rPr>
        <b/>
        <sz val="9"/>
        <rFont val="Calibri"/>
        <family val="2"/>
        <scheme val="minor"/>
      </rPr>
      <t>(INGRESANTES 2016, 2017, 2018)</t>
    </r>
  </si>
  <si>
    <t>ESPECIALIZACIÓN EN ENFERMERIA</t>
  </si>
  <si>
    <t>2.19.3</t>
  </si>
  <si>
    <t>2.19.5</t>
  </si>
  <si>
    <t>2.19.7</t>
  </si>
  <si>
    <t>ESPECIALIZACIÓN EN ENFERMERIA PROFESIONAL 1 AÑO</t>
  </si>
  <si>
    <t>RESIDENTADO EN ENFERMERIA</t>
  </si>
  <si>
    <t>2.20.</t>
  </si>
  <si>
    <t>2.20.1</t>
  </si>
  <si>
    <t>2.20.2</t>
  </si>
  <si>
    <t>2.20.3</t>
  </si>
  <si>
    <t>2.20.4</t>
  </si>
  <si>
    <t>2.20.5</t>
  </si>
  <si>
    <t>2.20.6</t>
  </si>
  <si>
    <t>2.20.7</t>
  </si>
  <si>
    <t>2.20.8</t>
  </si>
  <si>
    <t>2.20.9</t>
  </si>
  <si>
    <t>2.20.10</t>
  </si>
  <si>
    <t>PENSIONES DE SEGUNDA ESPECIALIZACIÓN OTRAS FACULTADES (INGRESANTES 2020)</t>
  </si>
  <si>
    <t>ESPECIALIZACIÓN EN MEDICINA (RESIDENTADO MÉDICO)</t>
  </si>
  <si>
    <t>2.21.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</si>
  <si>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</si>
  <si>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</si>
  <si>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</si>
  <si>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</si>
  <si>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</si>
  <si>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</si>
  <si>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</si>
  <si>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</si>
  <si>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</si>
  <si>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</si>
  <si>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2.21.11</t>
  </si>
  <si>
    <t>2.21.12</t>
  </si>
  <si>
    <t>2.21.13</t>
  </si>
  <si>
    <t>ESPECIALIZACIÓN EN TECNOLOGÍA TOMOGRAFÍA COMPUTARIZADA</t>
  </si>
  <si>
    <t>ESPECIALIZACIÓN EN HEMOTERAPIA Y BANCO DE SANGRE</t>
  </si>
  <si>
    <t>ESPECIALIZACIÓN EN HEMOTERAPIA Y BANCO DE SANGRE semi-presencial</t>
  </si>
  <si>
    <t>PROGRAMA DE ATENCION MEDICA INTEGRAL (PAMI)</t>
  </si>
  <si>
    <t>DERECHO PROCESO DE ADMISIÓN DOCTORADOS (EPGVAC Y TODAS LAS FACULTADES)</t>
  </si>
  <si>
    <t>2.1.26</t>
  </si>
  <si>
    <t>INGENIERÍA AMBIENTAL</t>
  </si>
  <si>
    <t xml:space="preserve">FAMED (Excepto Tecnología Médica),FACIEN, FAEST, FAVEZ, </t>
  </si>
  <si>
    <t>ROTACIÓN RESIDENTES POR SEDES DE ESSALUD (POR MES)</t>
  </si>
  <si>
    <t>REVISION DE PROYECTO DE TESIS(POSTGRADO Y PREGRADO)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</si>
  <si>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</si>
  <si>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</si>
  <si>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</si>
  <si>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</si>
  <si>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</si>
  <si>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</si>
  <si>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</si>
  <si>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</si>
  <si>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</si>
  <si>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</si>
  <si>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</si>
  <si>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</si>
  <si>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</si>
  <si>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</si>
  <si>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</si>
  <si>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</si>
  <si>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</si>
  <si>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</si>
  <si>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</si>
  <si>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</si>
  <si>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</si>
  <si>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</si>
  <si>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4.3.</t>
  </si>
  <si>
    <t>4.3.1</t>
  </si>
  <si>
    <t>4.3.2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</si>
  <si>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</si>
  <si>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</si>
  <si>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</si>
  <si>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</si>
  <si>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</si>
  <si>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</si>
  <si>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</si>
  <si>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</si>
  <si>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</si>
  <si>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</si>
  <si>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</si>
  <si>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</si>
  <si>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4.4.</t>
  </si>
  <si>
    <t>4.4.1</t>
  </si>
  <si>
    <t>5.1.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</si>
  <si>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</si>
  <si>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</si>
  <si>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</si>
  <si>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</si>
  <si>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</si>
  <si>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</si>
  <si>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</si>
  <si>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</si>
  <si>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</si>
  <si>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</si>
  <si>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</si>
  <si>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</si>
  <si>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</si>
  <si>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</si>
  <si>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</si>
  <si>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</si>
  <si>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6.1.3</t>
  </si>
  <si>
    <t>6.1.4</t>
  </si>
  <si>
    <t>6.1.5</t>
  </si>
  <si>
    <t>6.1.6</t>
  </si>
  <si>
    <t>6.1.7</t>
  </si>
  <si>
    <t>6.1.8</t>
  </si>
  <si>
    <t>6.1.9</t>
  </si>
  <si>
    <t>6.2.3</t>
  </si>
  <si>
    <t>6.2.4</t>
  </si>
  <si>
    <t>6.4.2</t>
  </si>
  <si>
    <t>8.2.5</t>
  </si>
  <si>
    <t>8.3.4</t>
  </si>
  <si>
    <t>8.3.5</t>
  </si>
  <si>
    <t>8.3.6</t>
  </si>
  <si>
    <t>9.1.3</t>
  </si>
  <si>
    <t>9.2.3</t>
  </si>
  <si>
    <t>9.4.</t>
  </si>
  <si>
    <t>9.3.3</t>
  </si>
  <si>
    <t>9.4.1</t>
  </si>
  <si>
    <t>9.4.2</t>
  </si>
  <si>
    <t>9.4.3</t>
  </si>
  <si>
    <t>10.1.3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</si>
  <si>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</si>
  <si>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</si>
  <si>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</si>
  <si>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</si>
  <si>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</si>
  <si>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</si>
  <si>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</si>
  <si>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</si>
  <si>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</si>
  <si>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</si>
  <si>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</si>
  <si>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</si>
  <si>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</si>
  <si>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</si>
  <si>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</si>
  <si>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</si>
  <si>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</si>
  <si>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11.1.4</t>
  </si>
  <si>
    <t>11.1.5</t>
  </si>
  <si>
    <t>11.1.6</t>
  </si>
  <si>
    <t>12.1.</t>
  </si>
  <si>
    <t>12.2.</t>
  </si>
  <si>
    <t>12.2.1</t>
  </si>
  <si>
    <t>12.2.2</t>
  </si>
  <si>
    <t>12.2.3</t>
  </si>
  <si>
    <t>13.1.</t>
  </si>
  <si>
    <t>13.2.</t>
  </si>
  <si>
    <t>13.2.1</t>
  </si>
  <si>
    <t>13.2.2</t>
  </si>
  <si>
    <t>13.2.3</t>
  </si>
  <si>
    <t>14.1.2</t>
  </si>
  <si>
    <t>14.1.3</t>
  </si>
  <si>
    <t>14.1.4</t>
  </si>
  <si>
    <t>16.1.5</t>
  </si>
  <si>
    <t>16.1.6</t>
  </si>
  <si>
    <t>16.1.7</t>
  </si>
  <si>
    <t>16.1.8</t>
  </si>
  <si>
    <t>16.1.9</t>
  </si>
  <si>
    <t>16.1.10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</si>
  <si>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</si>
  <si>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</si>
  <si>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</si>
  <si>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</si>
  <si>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</si>
  <si>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</si>
  <si>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</si>
  <si>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</si>
  <si>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</si>
  <si>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</si>
  <si>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17.1.15</t>
  </si>
  <si>
    <t>17.1.21</t>
  </si>
  <si>
    <t>17.1.22</t>
  </si>
  <si>
    <t>17.1.23</t>
  </si>
  <si>
    <t>17.1.24</t>
  </si>
  <si>
    <t>17.1.25</t>
  </si>
  <si>
    <t>17.1.26</t>
  </si>
  <si>
    <t>17.1.27</t>
  </si>
  <si>
    <t>17.1.28</t>
  </si>
  <si>
    <t>17.1.29</t>
  </si>
  <si>
    <t>17.1.30</t>
  </si>
  <si>
    <t>17.1.31</t>
  </si>
  <si>
    <t>17.1.32</t>
  </si>
  <si>
    <t>18.1.</t>
  </si>
  <si>
    <t>CENTRO DE ESTUDIOS PREUNIVERSITARIOS</t>
  </si>
  <si>
    <t>CURSO REGULAR</t>
  </si>
  <si>
    <t>19.1.</t>
  </si>
  <si>
    <t>19.2.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</si>
  <si>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</si>
  <si>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</si>
  <si>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</si>
  <si>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</si>
  <si>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</si>
  <si>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</si>
  <si>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</si>
  <si>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</si>
  <si>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</si>
  <si>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</si>
  <si>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</si>
  <si>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</si>
  <si>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</si>
  <si>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19.3.</t>
  </si>
  <si>
    <t>19.3.1</t>
  </si>
  <si>
    <t>19.3.2</t>
  </si>
  <si>
    <t>19.3.3</t>
  </si>
  <si>
    <t>19.3.4</t>
  </si>
  <si>
    <t>19.3.5</t>
  </si>
  <si>
    <t>19.3.6</t>
  </si>
  <si>
    <t>19.4.</t>
  </si>
  <si>
    <t>19.4.1</t>
  </si>
  <si>
    <t>19.4.2</t>
  </si>
  <si>
    <t>19.4.3</t>
  </si>
  <si>
    <t>19.4.4</t>
  </si>
  <si>
    <t>19.4.5</t>
  </si>
  <si>
    <t>19.4.6</t>
  </si>
  <si>
    <t>19.4.7</t>
  </si>
  <si>
    <t>19.4.8</t>
  </si>
  <si>
    <t>19.4.9</t>
  </si>
  <si>
    <t>19.4.10</t>
  </si>
  <si>
    <t>19.4.11</t>
  </si>
  <si>
    <t>19.4.12</t>
  </si>
  <si>
    <t>19.4.13</t>
  </si>
  <si>
    <t>19.4.14</t>
  </si>
  <si>
    <t>19.4.15</t>
  </si>
  <si>
    <t>19.5.</t>
  </si>
  <si>
    <t>19.5.1</t>
  </si>
  <si>
    <t>19.5.2</t>
  </si>
  <si>
    <t>19.5.3</t>
  </si>
  <si>
    <t>19.5.4</t>
  </si>
  <si>
    <t>19.5.5</t>
  </si>
  <si>
    <t>19.5.6</t>
  </si>
  <si>
    <t>19.6.</t>
  </si>
  <si>
    <t>19.6.1</t>
  </si>
  <si>
    <t>19.6.2</t>
  </si>
  <si>
    <t>19.6.3</t>
  </si>
  <si>
    <t>19.7.</t>
  </si>
  <si>
    <t>19.7.1</t>
  </si>
  <si>
    <t>19.7.2</t>
  </si>
  <si>
    <t>19.7.3</t>
  </si>
  <si>
    <t>18.1.1</t>
  </si>
  <si>
    <t>18.1.2</t>
  </si>
  <si>
    <t>18.1.3</t>
  </si>
  <si>
    <t>20.1.</t>
  </si>
  <si>
    <t>20.1.1</t>
  </si>
  <si>
    <t>20.1.2</t>
  </si>
  <si>
    <t>20.1.3</t>
  </si>
  <si>
    <t>20.1.4</t>
  </si>
  <si>
    <t>20.1.5</t>
  </si>
  <si>
    <t>20.1.6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</si>
  <si>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</si>
  <si>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</si>
  <si>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</si>
  <si>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</si>
  <si>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</si>
  <si>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</si>
  <si>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</si>
  <si>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</si>
  <si>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</si>
  <si>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CURSOS REGULARES (HIJOS PERSONAL DOCENTE)</t>
  </si>
  <si>
    <t>CURSO REGULARES (HIJOS PERSONAL NO DOCENTE TEIMPO COMPLETO)</t>
  </si>
  <si>
    <t>18.4.1</t>
  </si>
  <si>
    <t>18.4.2</t>
  </si>
  <si>
    <t>18.4.3</t>
  </si>
  <si>
    <t>18.5</t>
  </si>
  <si>
    <t>CURSO PRE (VIRTUAL)</t>
  </si>
  <si>
    <t>18.5.1</t>
  </si>
  <si>
    <t>18.5.2</t>
  </si>
  <si>
    <t>18.5.3</t>
  </si>
  <si>
    <t>UN CURSO</t>
  </si>
  <si>
    <t>DOS CURSOS</t>
  </si>
  <si>
    <t>TRES CURSOS</t>
  </si>
  <si>
    <t>CURSO INTENSIVO</t>
  </si>
  <si>
    <t>18.6</t>
  </si>
  <si>
    <t>INTENSIVO I</t>
  </si>
  <si>
    <t>INTENSIVO II</t>
  </si>
  <si>
    <t>REPASO</t>
  </si>
  <si>
    <t>18.6.1</t>
  </si>
  <si>
    <t>18.6.2</t>
  </si>
  <si>
    <t>18.6.3</t>
  </si>
  <si>
    <t>GRADO DE MAESTRO (INCLUYE CALIGRAFIADO, CERTIFICACIÓN Y CEREMONIA)</t>
  </si>
  <si>
    <t>GRADO DE DOCTOR (INCLUYE CALIGRAFIADO, CERTIFICACIÓN, MEDALLA Y CEREMONIA)</t>
  </si>
  <si>
    <t>CURSOS DIVIERTE Y APRENDE</t>
  </si>
  <si>
    <t>EDUCACIÓN PRIMARIA (ENTRE 7 Y 11 AÑOS)</t>
  </si>
  <si>
    <t>EDUCACIÓN SECUNDARIA (1°, 2° Y 3°)</t>
  </si>
  <si>
    <t>EDUCACIÓN SECUNDARIA (4° año)</t>
  </si>
  <si>
    <t>EDUCACIÓN SECUNDARIA (5° año)</t>
  </si>
  <si>
    <t>18.7.1</t>
  </si>
  <si>
    <t>18.7.2</t>
  </si>
  <si>
    <t>18.7.3</t>
  </si>
  <si>
    <t>18.7.4</t>
  </si>
  <si>
    <t xml:space="preserve">CURSO DE COMPRENSIÓN DE LECTURA EN INGLES </t>
  </si>
  <si>
    <t>EXAMEN COMPRENSIÓN DE LECTURA EN INGLES O PORTUGUÉS (INCLUYE RESIDENTADO MÉDICO)</t>
  </si>
  <si>
    <t>MAESTRÍA EN PATOLOGÍA Y MEDICINA ORAL Y MAXILOFACIAL (NACIONALES)</t>
  </si>
  <si>
    <t>MAESTRÍA EN PATOLOGÍA Y MEDICINA ORAL Y MAXILOFACIAL (EXTRANJEROS)</t>
  </si>
  <si>
    <t>MAESTRÍA EN EPIDEMIOLOGÍA CLÍNICA NACIONALES</t>
  </si>
  <si>
    <t>MAESTRÍA EN EPIDEMIOLOGÍA CLÍNICA EXTRANJEROS</t>
  </si>
  <si>
    <t>MAESTRIA EN SALUD MENTAL  PARA NIÑOS Y ADOLESCENTE  NACIONALES</t>
  </si>
  <si>
    <t>MAESTRIA EN SALUD MENTAL  PARA NIÑOS Y ADOLESCENTE  EXTRANJEROS</t>
  </si>
  <si>
    <t>MAESTRÍA EN ATENCIÓN PRIMARIA DE SALUD</t>
  </si>
  <si>
    <t>MAESTRÍA EN ATENCIÓN PRIMARIA DE SALUD (EXTRANJEROS)</t>
  </si>
  <si>
    <t>MAESTRIA EN GENÉTICA HUMANA NACIONALES</t>
  </si>
  <si>
    <t>MAESTRIA EN GENÉTICA HUMANA EXTRANJEROS</t>
  </si>
  <si>
    <t>DIPLOMADO EN GESTIÓN ODONTOLÓGICA Y GERENCIA DE SERVICIOS ESTOMATOLÓGICOS (NACIONALES)</t>
  </si>
  <si>
    <t>DIPLOMADO EN GESTIÓN ODONTOLÓGICA Y GERENCIA DE SERVICIOS ESTOMATOLÓGICOS (EXTRANJEROS)</t>
  </si>
  <si>
    <t>DIPLOMADO EN CUIDADOS PALIATIVOS Y MANEJO DEL DOLOR</t>
  </si>
  <si>
    <t xml:space="preserve">DIPLOMADO  AVANZADO DE CIRUGIA DE LA RETINA, MACULA Y TRAUMA OCULAR </t>
  </si>
  <si>
    <t>DIPLOMADO EN ENFERMERIA ESTETICA</t>
  </si>
  <si>
    <t>FACULTAD</t>
  </si>
  <si>
    <t>se actualiza cuotas y tarifa</t>
  </si>
  <si>
    <t>ESPECIALIZACIÓN EN ADMINISTRACIÓN Y GESTIÓN EN ESTOMATOLOGÍA (NACIONALES)</t>
  </si>
  <si>
    <t>nuevo programa</t>
  </si>
  <si>
    <t>ESPECIALIZACIÓN EN ADMINISTRACIÓN Y GESTIÓN EN ESTOMATOLOGÍA (EXTRANJEROS)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</si>
  <si>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</si>
  <si>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</si>
  <si>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</si>
  <si>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</si>
  <si>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</si>
  <si>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</si>
  <si>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</si>
  <si>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</si>
  <si>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</si>
  <si>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2.14.7</t>
  </si>
  <si>
    <t>2.14.8</t>
  </si>
  <si>
    <t>2.14.9</t>
  </si>
  <si>
    <t>2.14.10</t>
  </si>
  <si>
    <t>2.14.11</t>
  </si>
  <si>
    <t>2.14.12</t>
  </si>
  <si>
    <t>2.14.13</t>
  </si>
  <si>
    <t>2.14.14</t>
  </si>
  <si>
    <t>2.14.15</t>
  </si>
  <si>
    <t>2.14.16</t>
  </si>
  <si>
    <t>2.17.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</si>
  <si>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</si>
  <si>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</si>
  <si>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</si>
  <si>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</si>
  <si>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</si>
  <si>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</si>
  <si>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</si>
  <si>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</si>
  <si>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</si>
  <si>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</si>
  <si>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</si>
  <si>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</si>
  <si>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</si>
  <si>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2.19.25</t>
  </si>
  <si>
    <t>2.19.26</t>
  </si>
  <si>
    <t>2.22.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</si>
  <si>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</si>
  <si>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</si>
  <si>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</si>
  <si>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</si>
  <si>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</si>
  <si>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</si>
  <si>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</si>
  <si>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</si>
  <si>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</si>
  <si>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</si>
  <si>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 xml:space="preserve">GRADO DE BACHILLER (FAMED, FACIEN, FAEST, FAENF, FAVET, FASPA Y FAPSI) </t>
  </si>
  <si>
    <t>CARRERAS FAMED, FAEST, FAENF, FACIEN, FAVEZ, FASPA, FAPSI</t>
  </si>
  <si>
    <t>7.3.</t>
  </si>
  <si>
    <t>7.3.1</t>
  </si>
  <si>
    <t>7.3.2</t>
  </si>
  <si>
    <t>8.2.6</t>
  </si>
  <si>
    <t>8.3.7</t>
  </si>
  <si>
    <t>CONVALIDACIÓN DE CURSOS TRASLADO EXTERNO CARRERA MEDICINA Y ENFERMERÍA (POR AÑO)</t>
  </si>
  <si>
    <r>
      <t xml:space="preserve">BIREME INFORME VIA </t>
    </r>
    <r>
      <rPr>
        <strike/>
        <sz val="9"/>
        <rFont val="Calibri"/>
        <family val="2"/>
        <scheme val="minor"/>
      </rPr>
      <t>FAX,</t>
    </r>
    <r>
      <rPr>
        <sz val="9"/>
        <rFont val="Calibri"/>
        <family val="2"/>
        <scheme val="minor"/>
      </rPr>
      <t xml:space="preserve"> EMAIL/EXTERIOR O USA</t>
    </r>
  </si>
  <si>
    <t>TARIFARIO 2020</t>
  </si>
  <si>
    <t>SNA.4</t>
  </si>
  <si>
    <t>CENTRO DE ESPARCIMIENTO CHACLACAYO</t>
  </si>
  <si>
    <t>SNA.4.1</t>
  </si>
  <si>
    <t>INSCRIPCIÓN SOCIO NUEVO</t>
  </si>
  <si>
    <t>CUOTA MANTENIMIENTO MENSUAL SOCIOS</t>
  </si>
  <si>
    <t>SNA.4.2</t>
  </si>
  <si>
    <t>SNA.4.3</t>
  </si>
  <si>
    <t>SNA.4.4</t>
  </si>
  <si>
    <t>DERECHO DE USO INVITADOS X PERSONA (SOCIOS)</t>
  </si>
  <si>
    <t>DERECHO DE USO NO SOCIOS E INVITADOS X PERSONA</t>
  </si>
  <si>
    <t>DERECHO DE USO NO SOCIOS EN REUNIÓN INSTITUCIONAL X PERSONA</t>
  </si>
  <si>
    <t>SNA.4.5</t>
  </si>
  <si>
    <t>SNA.4.6</t>
  </si>
  <si>
    <t>SNA.4.7</t>
  </si>
  <si>
    <t>SNA.4.8</t>
  </si>
  <si>
    <t>MANTENIMIENTO POR USO HASTA 25 PERSONAS (POR GRUPO)</t>
  </si>
  <si>
    <t>MANTENIMIENTO POR USO DE 26 A 50 PERSONAS (POR GRUPO)</t>
  </si>
  <si>
    <t>MANTENIMIENTO POR USO MÁS DE 50 PERSONAS (POR GRUPO)</t>
  </si>
  <si>
    <t>MAESTRÍA EN DOCENCIA E INVESTIGACIÓN EN ONCOLOGÍA MÉDICA</t>
  </si>
  <si>
    <t xml:space="preserve">DIPLOMADO EN GESTIÓN Y MEDIACIÓN DE LA CULTURA </t>
  </si>
  <si>
    <t>DIPLOMADO EN POLÍTICAS AGROALIMENTARIAS PARA LA PREVENCIÓN DE ENFERMEDADES NO TRANSMISIBLES</t>
  </si>
  <si>
    <t>DIPLOMADO EN USO MEDICINAL DEL CANNABIS</t>
  </si>
  <si>
    <t>DIPLOMADO EN DIVULGACIÓN CIENTÍFICA</t>
  </si>
  <si>
    <t>MAESTRÍA EN EDUCACIÓN INTERCULTURAL BILINGÜE CON MENCIÓN EN GESTIÓN E INNOVACIÓN</t>
  </si>
  <si>
    <t>MAESTRÍA EN EDUCACIÓN CON MENCIÓN EN DOCENCIA SUPERIOR TECNOLÓGICA</t>
  </si>
  <si>
    <t>PROGRAMA DE MAESTRÍA EN EDUCACIÓN CON MENCIÓN EN GESTIÓN DEL CAMBIO EN INSTITUCIONES EDUCATIVAS</t>
  </si>
  <si>
    <t>PENSIONES SEGUNDA ESPECIALIZACIÓN ESTOMATOLOGÍA (INGRESANTES ADMISIÓN 2017)</t>
  </si>
  <si>
    <t>EVALUACIÓN PARA LA OBTENCIÓN DE LA MENCIÓN</t>
  </si>
  <si>
    <t>4.3.16</t>
  </si>
  <si>
    <t>REVISION DEL PROYECTO DE INVESTIGACION ENFERMERIA (ESCUELAS AFILIADAS)</t>
  </si>
  <si>
    <t>MAESTRÍA PSICOLOGÍA EDUCACIONAL CON MENCIÓN EN PSICOLOGÍA ESCOLAR Y PROBLEMAS DE APRENDIZAJE</t>
  </si>
  <si>
    <t>MAESTRÍA EN COMPORTAMIENTO ORGANIZACIONAL CON MENCIÓN EN PSICOLOGÍA EMPRESARIAL</t>
  </si>
  <si>
    <t>MAESTRÍA EN COMPORTAMIENTO ORGANIZACIONAL CON MENCIÓN EN GESTIÓN DE RECURSOS HUMANOS</t>
  </si>
  <si>
    <t>MAESTRÍA PSICOLOGÍA CLINICA</t>
  </si>
  <si>
    <t>MAESTRÍA PSICOLOGÍA EDUCACIONAL CON MENCIÓN EN PSICOPEDAGOGÍA COGNITIVA Y DESARROLLO PSICOLÓGICO</t>
  </si>
  <si>
    <t>MAESTRÍA PSICOLOGÍA CLINICA (EXTRANJEROS)</t>
  </si>
  <si>
    <t>PENSION DOCTORADOS (INGRESANTES ADMISIÓN 2017 O ANTES)</t>
  </si>
  <si>
    <t>GRADO DE MAESTRO</t>
  </si>
  <si>
    <t>GRADO DE DOCTOR</t>
  </si>
  <si>
    <t>PROFESOR ORDINARIO O CON CONTRATO ANUAL MAYOR A 2 AÑOS - UPCH (TP/05 A MÁS)</t>
  </si>
  <si>
    <t>DIPLOMA PROGRAMA DIPLOMADO EN MAESTRÍAS DE CERTIFICACIÓN PROGRESIVA (PROFESOR ORDINARIO O CON CONTRATO ANUAL MAYOR A 2 AÑOS - UPCH (TODAS LAS FACULTADES)(TP/05 A MÁS)</t>
  </si>
  <si>
    <t>OTORGAMIENTO DE LA REVALIDA TITULO ESPECIALISTA - PROFESOR ORDINARIO O CON CONTRATO ANUAL MAYOR A 2 AÑOS - UPCH (TP/05 A MÁS)</t>
  </si>
  <si>
    <t>OTORGAMIENTO DE LA REVALIDA GRADO BACHILLER - PROFESOR ORDINARIO O CON CONTRATO ANUAL MAYOR A 2 AÑOS - UPCH (TP/05 A MÁS)</t>
  </si>
  <si>
    <t>OTORGAMIENTO DE LA REVALIDA TITULO PROFESIONAL - PROFESOR ORDINARIO O CON CONTRATO ANUAL MAYOR A 2 AÑOS - UPCH (TP/05 A MÁS)</t>
  </si>
  <si>
    <t>OTORGAMIENTO DE LA REVALIDA GRADO MAESTRO O DOCTOR - PROFESOR ORDINARIO O CON CONTRATO ANUAL MAYOR A 2 AÑOS - UPCH (TP/05 A MÁS)</t>
  </si>
  <si>
    <t>GRADO DE BACHILLER (FAEDU)</t>
  </si>
  <si>
    <t>CARRERAS FAEDU</t>
  </si>
  <si>
    <t>COSTO ADMINISTRATIVO GESTIÓN DE COBRANZA ATRASADA (EN REPROGRAMACIONES DE DEUDA)</t>
  </si>
  <si>
    <t>CARTA DE PRESENTACIÓN DE VICERECTOR</t>
  </si>
  <si>
    <t>MEDALLA DE MAGISTER (DUPLICADO)</t>
  </si>
  <si>
    <t>MEDALLA DE DOCTORADO (DUPLICADO)</t>
  </si>
  <si>
    <t>CORPORATIVO (&gt; 3 ALUM)</t>
  </si>
  <si>
    <t>EX ALUMNO</t>
  </si>
  <si>
    <t>CONTADO TODO EL PROGRAMA</t>
  </si>
  <si>
    <t>NACIONALES</t>
  </si>
  <si>
    <t>EXTRANJ US$</t>
  </si>
  <si>
    <t>Aprobado en el Consejo Universitario en su sesión de  06 de noviembre de 2019</t>
  </si>
  <si>
    <t>Aprobado en el Consejo Universitario en su sesión del 06 de noviembre de 2019</t>
  </si>
  <si>
    <t>PENSIONES PREGRADO POR CRÉDITO (INGRESANTES 2020)</t>
  </si>
  <si>
    <t>2.4.25</t>
  </si>
  <si>
    <t>2.4.27</t>
  </si>
  <si>
    <t>2.4.26</t>
  </si>
  <si>
    <t>2.4.28</t>
  </si>
  <si>
    <t>2.6.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</si>
  <si>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</si>
  <si>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</si>
  <si>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</si>
  <si>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</si>
  <si>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</si>
  <si>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</si>
  <si>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</si>
  <si>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</si>
  <si>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</si>
  <si>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2.6.20</t>
  </si>
  <si>
    <t>2.6.21</t>
  </si>
  <si>
    <t>2.6.22</t>
  </si>
  <si>
    <t>2.6.23</t>
  </si>
  <si>
    <t>2.6.24</t>
  </si>
  <si>
    <t>2.7.01</t>
  </si>
  <si>
    <t>2.7.02</t>
  </si>
  <si>
    <t>2.7.03</t>
  </si>
  <si>
    <t>2.7.04</t>
  </si>
  <si>
    <t>2.7.05</t>
  </si>
  <si>
    <t>2.7.06</t>
  </si>
  <si>
    <t>2.7.07</t>
  </si>
  <si>
    <t>2.7.08</t>
  </si>
  <si>
    <t>2.7.09</t>
  </si>
  <si>
    <t>2.8.85</t>
  </si>
  <si>
    <t>2.8.86</t>
  </si>
  <si>
    <t>2.8.87</t>
  </si>
  <si>
    <t>2.8.88</t>
  </si>
  <si>
    <t>2.8.89</t>
  </si>
  <si>
    <t>2.8.90</t>
  </si>
  <si>
    <t>2.8.91</t>
  </si>
  <si>
    <t>2.9.17</t>
  </si>
  <si>
    <t>2.9.18</t>
  </si>
  <si>
    <t>2.9.19</t>
  </si>
  <si>
    <t>2.9.20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</si>
  <si>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</si>
  <si>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</si>
  <si>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</si>
  <si>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</si>
  <si>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</si>
  <si>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</si>
  <si>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</si>
  <si>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</si>
  <si>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>2.9.29</t>
  </si>
  <si>
    <t>2.9.30</t>
  </si>
  <si>
    <t>2.9.31</t>
  </si>
  <si>
    <t>2.9.32</t>
  </si>
  <si>
    <t>2.9.33</t>
  </si>
  <si>
    <t>2.9.34</t>
  </si>
  <si>
    <t>2.9.35</t>
  </si>
  <si>
    <t>2.9.36</t>
  </si>
  <si>
    <t>2.9.37</t>
  </si>
  <si>
    <t>2.9.38</t>
  </si>
  <si>
    <t>2.9.39</t>
  </si>
  <si>
    <t>2.9.40</t>
  </si>
  <si>
    <t>2.9.41</t>
  </si>
  <si>
    <t>2.9.42</t>
  </si>
  <si>
    <t>2.9.43</t>
  </si>
  <si>
    <t>2.9.44</t>
  </si>
  <si>
    <t>2.9.45</t>
  </si>
  <si>
    <t>2.9.46</t>
  </si>
  <si>
    <t>2.9.47</t>
  </si>
  <si>
    <t>2.9.48</t>
  </si>
  <si>
    <t>2.9.49</t>
  </si>
  <si>
    <t>2.9.50</t>
  </si>
  <si>
    <t>2.9.51</t>
  </si>
  <si>
    <t>2.9.52</t>
  </si>
  <si>
    <t>2.9.53</t>
  </si>
  <si>
    <t>2.9.54</t>
  </si>
  <si>
    <t>2.9.55</t>
  </si>
  <si>
    <t>2.9.56</t>
  </si>
  <si>
    <t>2.9.57</t>
  </si>
  <si>
    <t>2.9.58</t>
  </si>
  <si>
    <t>2.9.59</t>
  </si>
  <si>
    <t>2.9.60</t>
  </si>
  <si>
    <t>2.9.61</t>
  </si>
  <si>
    <t>2.9.62</t>
  </si>
  <si>
    <t>2.9.63</t>
  </si>
  <si>
    <t>2.9.64</t>
  </si>
  <si>
    <t>2.9.65</t>
  </si>
  <si>
    <t>2.9.66</t>
  </si>
  <si>
    <t>2.9.67</t>
  </si>
  <si>
    <t>2.9.68</t>
  </si>
  <si>
    <t>2.9.69</t>
  </si>
  <si>
    <t>2.9.70</t>
  </si>
  <si>
    <t>2.9.71</t>
  </si>
  <si>
    <t>2.9.72</t>
  </si>
  <si>
    <t>2.9.73</t>
  </si>
  <si>
    <t>2.9.74</t>
  </si>
  <si>
    <t>2.9.75</t>
  </si>
  <si>
    <t>2.9.76</t>
  </si>
  <si>
    <t>2.9.77</t>
  </si>
  <si>
    <t>2.9.78</t>
  </si>
  <si>
    <t>2.9.79</t>
  </si>
  <si>
    <t>2.9.80</t>
  </si>
  <si>
    <t>2.9.81</t>
  </si>
  <si>
    <t>2.9.82</t>
  </si>
  <si>
    <t>2.9.83</t>
  </si>
  <si>
    <t>2.9.84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</si>
  <si>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</si>
  <si>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</si>
  <si>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</si>
  <si>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</si>
  <si>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</si>
  <si>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</si>
  <si>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</si>
  <si>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</si>
  <si>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</si>
  <si>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</si>
  <si>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</si>
  <si>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2.10.14</t>
  </si>
  <si>
    <t>2.10.15</t>
  </si>
  <si>
    <t>2.10.16</t>
  </si>
  <si>
    <t>2.10.17</t>
  </si>
  <si>
    <t>2.10.18</t>
  </si>
  <si>
    <t>2.10.19</t>
  </si>
  <si>
    <t>2.10.20</t>
  </si>
  <si>
    <t>2.10.21</t>
  </si>
  <si>
    <t>2.10.22</t>
  </si>
  <si>
    <t>2.10.23</t>
  </si>
  <si>
    <t>2.10.24</t>
  </si>
  <si>
    <t>2.10.25</t>
  </si>
  <si>
    <t>2.10.26</t>
  </si>
  <si>
    <t>2.10.27</t>
  </si>
  <si>
    <t>2.10.28</t>
  </si>
  <si>
    <t>2.10.29</t>
  </si>
  <si>
    <t>2.10.30</t>
  </si>
  <si>
    <t>2.10.31</t>
  </si>
  <si>
    <t>2.10.32</t>
  </si>
  <si>
    <t>2.10.33</t>
  </si>
  <si>
    <t>2.10.34</t>
  </si>
  <si>
    <t>2.10.35</t>
  </si>
  <si>
    <t>2.10.36</t>
  </si>
  <si>
    <t>2.10.37</t>
  </si>
  <si>
    <t>2.10.38</t>
  </si>
  <si>
    <t>2.10.39</t>
  </si>
  <si>
    <t>2.10.40</t>
  </si>
  <si>
    <t>2.10.41</t>
  </si>
  <si>
    <t>2.10.42</t>
  </si>
  <si>
    <t>2.10.43</t>
  </si>
  <si>
    <t>2.10.44</t>
  </si>
  <si>
    <t>2.10.45</t>
  </si>
  <si>
    <t>2.10.46</t>
  </si>
  <si>
    <t>2.10.47</t>
  </si>
  <si>
    <t>2.10.48</t>
  </si>
  <si>
    <t>2.10.49</t>
  </si>
  <si>
    <t>2.10.50</t>
  </si>
  <si>
    <t>2.10.51</t>
  </si>
  <si>
    <t>2.10.52</t>
  </si>
  <si>
    <t>2.10.53</t>
  </si>
  <si>
    <t>2.10.54</t>
  </si>
  <si>
    <t>2.10.55</t>
  </si>
  <si>
    <t>2.10.56</t>
  </si>
  <si>
    <t>2.10.57</t>
  </si>
  <si>
    <t>2.10.58</t>
  </si>
  <si>
    <t>2.10.59</t>
  </si>
  <si>
    <t>2.10.60</t>
  </si>
  <si>
    <t>2.10.61</t>
  </si>
  <si>
    <t>2.10.62</t>
  </si>
  <si>
    <t>2.10.63</t>
  </si>
  <si>
    <t>2.10.64</t>
  </si>
  <si>
    <t>2.10.65</t>
  </si>
  <si>
    <t>2.10.66</t>
  </si>
  <si>
    <t>2.10.67</t>
  </si>
  <si>
    <t>2.10.68</t>
  </si>
  <si>
    <t>2.10.69</t>
  </si>
  <si>
    <t>2.10.70</t>
  </si>
  <si>
    <t>2.11.10</t>
  </si>
  <si>
    <t>2.11.11</t>
  </si>
  <si>
    <t>2.13.</t>
  </si>
  <si>
    <t>2.14.</t>
  </si>
  <si>
    <t>2.14.17</t>
  </si>
  <si>
    <t>2.14.18</t>
  </si>
  <si>
    <t>2.15.3</t>
  </si>
  <si>
    <t>2.15.4</t>
  </si>
  <si>
    <t>2.15.5</t>
  </si>
  <si>
    <t>2.15.6</t>
  </si>
  <si>
    <t>2.15.7</t>
  </si>
  <si>
    <t>2.15.8</t>
  </si>
  <si>
    <t>2.15.9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</si>
  <si>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</si>
  <si>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</si>
  <si>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</si>
  <si>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</si>
  <si>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</si>
  <si>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</si>
  <si>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</si>
  <si>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</si>
  <si>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</si>
  <si>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</si>
  <si>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</si>
  <si>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</si>
  <si>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</si>
  <si>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</si>
  <si>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2.15.24</t>
  </si>
  <si>
    <t>2.15.25</t>
  </si>
  <si>
    <t>2.15.26</t>
  </si>
  <si>
    <t>2.15.27</t>
  </si>
  <si>
    <t>2.15.28</t>
  </si>
  <si>
    <t>2.15.29</t>
  </si>
  <si>
    <t>2.15.30</t>
  </si>
  <si>
    <t>2.16.7</t>
  </si>
  <si>
    <t>2.16.8</t>
  </si>
  <si>
    <t>2.16.9</t>
  </si>
  <si>
    <t>2.16.10</t>
  </si>
  <si>
    <t>2.16.11</t>
  </si>
  <si>
    <t>2.16.12</t>
  </si>
  <si>
    <t>2.16.13</t>
  </si>
  <si>
    <t>2.16.14</t>
  </si>
  <si>
    <t>2.16.15</t>
  </si>
  <si>
    <t>2.16.16</t>
  </si>
  <si>
    <t>2.18.</t>
  </si>
  <si>
    <t>2.19.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</si>
  <si>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</si>
  <si>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</si>
  <si>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</si>
  <si>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</si>
  <si>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</si>
  <si>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</si>
  <si>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</si>
  <si>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</si>
  <si>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</si>
  <si>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</si>
  <si>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</si>
  <si>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</si>
  <si>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2.20.23</t>
  </si>
  <si>
    <t>2.20.24</t>
  </si>
  <si>
    <t>2.20.25</t>
  </si>
  <si>
    <t>2.20.26</t>
  </si>
  <si>
    <t>2.20.27</t>
  </si>
  <si>
    <t>2.20.28</t>
  </si>
  <si>
    <t>2.21.14</t>
  </si>
  <si>
    <t>2.21.15</t>
  </si>
  <si>
    <t>2.21.16</t>
  </si>
  <si>
    <t>2.21.17</t>
  </si>
  <si>
    <t>2.21.18</t>
  </si>
  <si>
    <t>2.21.19</t>
  </si>
  <si>
    <t>2.21.20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</si>
  <si>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</si>
  <si>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</si>
  <si>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</si>
  <si>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</si>
  <si>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</si>
  <si>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</si>
  <si>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</si>
  <si>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</si>
  <si>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</si>
  <si>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2.21.30</t>
  </si>
  <si>
    <t>2.23.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</si>
  <si>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</si>
  <si>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</si>
  <si>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</si>
  <si>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</si>
  <si>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</si>
  <si>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</si>
  <si>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</si>
  <si>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</si>
  <si>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</si>
  <si>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</si>
  <si>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</si>
  <si>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</si>
  <si>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2.23.13</t>
  </si>
  <si>
    <t>2.24.</t>
  </si>
  <si>
    <t>2.24.1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</si>
  <si>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</si>
  <si>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</si>
  <si>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</si>
  <si>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</si>
  <si>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</si>
  <si>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</si>
  <si>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</si>
  <si>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</si>
  <si>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2.24.10</t>
  </si>
  <si>
    <t>CU 04 DIC 2019</t>
  </si>
  <si>
    <t>5.1.19</t>
  </si>
  <si>
    <t>DERECHO PROCESO DE ADMISIÓN MAESTRÍA EN INVESTIGACIÓN EN CIENCIAS VETERINARIAS (DOCENTES ORDINARIOS)</t>
  </si>
  <si>
    <t>EPG/FFAVEZ</t>
  </si>
  <si>
    <t>CU 18 DIC 2019</t>
  </si>
  <si>
    <t>12.2.4</t>
  </si>
  <si>
    <t>ESTUDIANTES DE UNIVERSIDADES NO LICENCIADAS</t>
  </si>
  <si>
    <t>13.1.4</t>
  </si>
  <si>
    <t>CONVALIDACIÓN  X CURSOS PREGRADO (POR CURSO) (TRASLADO ALUMNOS DE UNIVERSIDADES NO LICENCIADAS)</t>
  </si>
  <si>
    <t>13.2.4</t>
  </si>
  <si>
    <t>REVISIÓN DE EXPEDIENTE PARA CONVALIDACIÓN DE CURSOS (TRASLADO ALUMNOS DE UNIVERSIDADES NO LICENCIADAS)</t>
  </si>
  <si>
    <t>PASANTÍA TRADICIONAL CLÍNICA - LATINOAMERICANOS IMT (PRE-INSCRIPCIÓN)</t>
  </si>
  <si>
    <t>PASANTÍA TRADICIONAL CLÍNICA -  EEUU Y EUROPA (PRE-INSCRIPCIÓN)</t>
  </si>
  <si>
    <t>PASANTÍA TRADICIONAL CLÍNICA - LATINOAMERICANOS IMT (INSCRIPCIÓN)</t>
  </si>
  <si>
    <t>PASANTÍA TRADICIONAL CLÍNICA -  EEUU Y EUROPA (INSCRIPCIÓN)</t>
  </si>
  <si>
    <t>3.2.17</t>
  </si>
  <si>
    <t>PASANTIA TRADICIONAL DE LABORATORIO</t>
  </si>
  <si>
    <t>CU 15 ENE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</si>
</sst>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00"/>
    <numFmt numFmtId="165" formatCode="0.000%"/>
    <numFmt numFmtId="166" formatCode="#,##0.000"/>
    <numFmt numFmtId="167" formatCode="#,##0.0000"/>
    <numFmt numFmtId="168" formatCode="#,##0.00000"/>
  </numFmts>
  <fonts count="44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trike/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trike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666666"/>
      <name val="Montserrat"/>
    </font>
    <font>
      <b/>
      <sz val="11"/>
      <color rgb="FF4D4D4D"/>
      <name val="Montserrat"/>
    </font>
    <font>
      <sz val="10"/>
      <color rgb="FF666666"/>
      <name val="Arial"/>
      <family val="2"/>
    </font>
    <font>
      <sz val="10"/>
      <color rgb="FFFFFFFF"/>
      <name val="Arial"/>
      <family val="2"/>
    </font>
    <font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C710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8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5" xfId="0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2" fillId="0" borderId="4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indent="1"/>
    </xf>
    <xf numFmtId="4" fontId="2" fillId="0" borderId="6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right" vertical="center" indent="1"/>
    </xf>
    <xf numFmtId="166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right" vertical="center" indent="1"/>
    </xf>
    <xf numFmtId="165" fontId="2" fillId="0" borderId="0" xfId="2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 indent="1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 inden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2" fontId="8" fillId="0" borderId="0" xfId="0" applyNumberFormat="1" applyFont="1" applyFill="1"/>
    <xf numFmtId="2" fontId="8" fillId="0" borderId="0" xfId="0" applyNumberFormat="1" applyFont="1" applyFill="1" applyBorder="1"/>
    <xf numFmtId="2" fontId="1" fillId="0" borderId="0" xfId="2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3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0" xfId="0" applyNumberFormat="1" applyFont="1" applyFill="1" applyAlignment="1">
      <alignment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0" fillId="0" borderId="0" xfId="0" applyNumberFormat="1" applyFont="1" applyFill="1"/>
    <xf numFmtId="0" fontId="0" fillId="0" borderId="0" xfId="0" applyFont="1" applyFill="1"/>
    <xf numFmtId="0" fontId="19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43" fontId="2" fillId="0" borderId="0" xfId="3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 indent="1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3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 indent="1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 indent="1"/>
    </xf>
    <xf numFmtId="0" fontId="24" fillId="0" borderId="5" xfId="0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 indent="1"/>
    </xf>
    <xf numFmtId="10" fontId="25" fillId="0" borderId="0" xfId="2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 indent="1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3" fontId="23" fillId="0" borderId="5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wrapText="1" indent="1"/>
    </xf>
    <xf numFmtId="4" fontId="23" fillId="0" borderId="10" xfId="0" applyNumberFormat="1" applyFont="1" applyFill="1" applyBorder="1" applyAlignment="1">
      <alignment horizontal="right" vertical="center" indent="1"/>
    </xf>
    <xf numFmtId="3" fontId="23" fillId="0" borderId="7" xfId="0" applyNumberFormat="1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>
      <alignment horizontal="right" vertical="center" indent="1"/>
    </xf>
    <xf numFmtId="2" fontId="25" fillId="0" borderId="5" xfId="0" applyNumberFormat="1" applyFont="1" applyFill="1" applyBorder="1" applyAlignment="1">
      <alignment horizontal="right" vertical="center" indent="1"/>
    </xf>
    <xf numFmtId="4" fontId="25" fillId="3" borderId="3" xfId="0" applyNumberFormat="1" applyFont="1" applyFill="1" applyBorder="1" applyAlignment="1">
      <alignment horizontal="right" vertical="center" indent="1"/>
    </xf>
    <xf numFmtId="0" fontId="24" fillId="0" borderId="2" xfId="0" applyFont="1" applyFill="1" applyBorder="1" applyAlignment="1">
      <alignment horizontal="center" vertical="center"/>
    </xf>
    <xf numFmtId="2" fontId="23" fillId="0" borderId="5" xfId="0" applyNumberFormat="1" applyFont="1" applyFill="1" applyBorder="1" applyAlignment="1">
      <alignment horizontal="right" vertical="center" indent="1"/>
    </xf>
    <xf numFmtId="4" fontId="23" fillId="0" borderId="5" xfId="0" applyNumberFormat="1" applyFont="1" applyBorder="1" applyAlignment="1">
      <alignment horizontal="right" vertical="center" indent="1"/>
    </xf>
    <xf numFmtId="2" fontId="0" fillId="0" borderId="0" xfId="0" applyNumberFormat="1" applyFont="1"/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center" indent="1"/>
    </xf>
    <xf numFmtId="3" fontId="25" fillId="0" borderId="5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2" fontId="23" fillId="0" borderId="0" xfId="2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 indent="1"/>
    </xf>
    <xf numFmtId="4" fontId="25" fillId="0" borderId="5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3" fontId="23" fillId="0" borderId="0" xfId="3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33" fillId="0" borderId="0" xfId="0" applyFont="1"/>
    <xf numFmtId="4" fontId="14" fillId="0" borderId="0" xfId="0" applyNumberFormat="1" applyFont="1" applyFill="1" applyBorder="1" applyAlignment="1">
      <alignment horizontal="righ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2" fontId="33" fillId="0" borderId="0" xfId="0" applyNumberFormat="1" applyFont="1" applyFill="1"/>
    <xf numFmtId="0" fontId="14" fillId="0" borderId="4" xfId="0" applyFont="1" applyFill="1" applyBorder="1" applyAlignment="1">
      <alignment horizontal="left" vertical="center" wrapText="1" indent="1"/>
    </xf>
    <xf numFmtId="164" fontId="3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 vertical="center" indent="1"/>
    </xf>
    <xf numFmtId="0" fontId="34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2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2" fontId="8" fillId="0" borderId="0" xfId="0" applyNumberFormat="1" applyFont="1"/>
    <xf numFmtId="4" fontId="8" fillId="0" borderId="5" xfId="0" applyNumberFormat="1" applyFont="1" applyFill="1" applyBorder="1"/>
    <xf numFmtId="4" fontId="8" fillId="0" borderId="0" xfId="0" applyNumberFormat="1" applyFont="1" applyFill="1"/>
    <xf numFmtId="0" fontId="15" fillId="0" borderId="0" xfId="0" applyFont="1" applyFill="1"/>
    <xf numFmtId="1" fontId="2" fillId="0" borderId="0" xfId="0" applyNumberFormat="1" applyFont="1" applyFill="1" applyBorder="1" applyAlignment="1">
      <alignment horizontal="right" vertical="center" indent="1"/>
    </xf>
    <xf numFmtId="2" fontId="1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1" fillId="0" borderId="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 indent="1"/>
    </xf>
    <xf numFmtId="4" fontId="20" fillId="0" borderId="5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Alignment="1">
      <alignment horizontal="left" vertical="center" indent="1"/>
    </xf>
    <xf numFmtId="4" fontId="20" fillId="0" borderId="3" xfId="0" applyNumberFormat="1" applyFont="1" applyFill="1" applyBorder="1" applyAlignment="1">
      <alignment horizontal="right" vertical="center" indent="1"/>
    </xf>
    <xf numFmtId="4" fontId="20" fillId="0" borderId="0" xfId="0" applyNumberFormat="1" applyFont="1" applyFill="1" applyBorder="1" applyAlignment="1">
      <alignment horizontal="right" vertical="center" indent="1"/>
    </xf>
    <xf numFmtId="2" fontId="36" fillId="0" borderId="0" xfId="0" applyNumberFormat="1" applyFont="1"/>
    <xf numFmtId="0" fontId="36" fillId="0" borderId="0" xfId="0" applyFont="1"/>
    <xf numFmtId="1" fontId="19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right" vertical="center" indent="1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4" fontId="0" fillId="0" borderId="0" xfId="0" applyNumberFormat="1" applyFont="1" applyFill="1"/>
    <xf numFmtId="0" fontId="38" fillId="0" borderId="0" xfId="0" applyFont="1" applyAlignment="1">
      <alignment horizontal="center" vertical="center" wrapText="1"/>
    </xf>
    <xf numFmtId="0" fontId="39" fillId="6" borderId="0" xfId="0" applyFont="1" applyFill="1" applyAlignment="1">
      <alignment vertical="center"/>
    </xf>
    <xf numFmtId="0" fontId="39" fillId="5" borderId="0" xfId="0" applyFont="1" applyFill="1" applyAlignment="1">
      <alignment vertical="center"/>
    </xf>
    <xf numFmtId="0" fontId="39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vertical="center" wrapText="1"/>
    </xf>
    <xf numFmtId="4" fontId="39" fillId="5" borderId="0" xfId="0" applyNumberFormat="1" applyFont="1" applyFill="1" applyAlignment="1">
      <alignment horizontal="right" vertical="center"/>
    </xf>
    <xf numFmtId="0" fontId="39" fillId="5" borderId="0" xfId="0" applyFont="1" applyFill="1" applyAlignment="1">
      <alignment horizontal="right" vertical="center"/>
    </xf>
    <xf numFmtId="0" fontId="37" fillId="0" borderId="0" xfId="0" applyFont="1" applyAlignment="1">
      <alignment vertical="center" wrapText="1"/>
    </xf>
    <xf numFmtId="2" fontId="25" fillId="0" borderId="0" xfId="2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1"/>
    </xf>
    <xf numFmtId="4" fontId="2" fillId="0" borderId="5" xfId="0" applyNumberFormat="1" applyFont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horizontal="lef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 indent="1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25" fillId="0" borderId="8" xfId="0" applyNumberFormat="1" applyFont="1" applyFill="1" applyBorder="1" applyAlignment="1">
      <alignment horizontal="right" vertical="center" indent="1"/>
    </xf>
    <xf numFmtId="4" fontId="25" fillId="0" borderId="9" xfId="0" applyNumberFormat="1" applyFont="1" applyFill="1" applyBorder="1" applyAlignment="1">
      <alignment horizontal="right" vertical="center" indent="1"/>
    </xf>
    <xf numFmtId="2" fontId="25" fillId="0" borderId="8" xfId="0" applyNumberFormat="1" applyFont="1" applyFill="1" applyBorder="1" applyAlignment="1">
      <alignment horizontal="right" vertical="center" indent="1"/>
    </xf>
    <xf numFmtId="4" fontId="25" fillId="3" borderId="9" xfId="0" applyNumberFormat="1" applyFont="1" applyFill="1" applyBorder="1" applyAlignment="1">
      <alignment horizontal="right" vertical="center" indent="1"/>
    </xf>
    <xf numFmtId="4" fontId="25" fillId="0" borderId="1" xfId="0" applyNumberFormat="1" applyFont="1" applyFill="1" applyBorder="1" applyAlignment="1">
      <alignment horizontal="right" vertical="center" indent="1"/>
    </xf>
    <xf numFmtId="4" fontId="23" fillId="0" borderId="1" xfId="0" applyNumberFormat="1" applyFont="1" applyFill="1" applyBorder="1" applyAlignment="1">
      <alignment horizontal="right" vertical="center" indent="1"/>
    </xf>
    <xf numFmtId="2" fontId="23" fillId="0" borderId="1" xfId="0" applyNumberFormat="1" applyFont="1" applyFill="1" applyBorder="1" applyAlignment="1">
      <alignment horizontal="right" vertical="center" indent="1"/>
    </xf>
    <xf numFmtId="4" fontId="23" fillId="0" borderId="1" xfId="0" applyNumberFormat="1" applyFont="1" applyBorder="1" applyAlignment="1">
      <alignment horizontal="right" vertical="center" indent="1"/>
    </xf>
    <xf numFmtId="1" fontId="23" fillId="0" borderId="0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 wrapText="1" indent="1"/>
    </xf>
    <xf numFmtId="0" fontId="8" fillId="0" borderId="5" xfId="0" applyNumberFormat="1" applyFont="1" applyBorder="1" applyAlignment="1">
      <alignment horizontal="left" vertical="center" indent="1"/>
    </xf>
    <xf numFmtId="4" fontId="2" fillId="0" borderId="0" xfId="0" applyNumberFormat="1" applyFont="1" applyFill="1" applyBorder="1" applyAlignment="1">
      <alignment horizontal="left" vertical="center" indent="1"/>
    </xf>
    <xf numFmtId="2" fontId="2" fillId="0" borderId="0" xfId="0" applyNumberFormat="1" applyFont="1" applyFill="1" applyAlignment="1">
      <alignment horizontal="left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2" fontId="20" fillId="0" borderId="3" xfId="0" applyNumberFormat="1" applyFont="1" applyFill="1" applyBorder="1" applyAlignment="1">
      <alignment horizontal="right" vertical="center" indent="1"/>
    </xf>
    <xf numFmtId="166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Alignment="1">
      <alignment horizontal="right" vertical="center" indent="1"/>
    </xf>
    <xf numFmtId="4" fontId="41" fillId="0" borderId="5" xfId="0" applyNumberFormat="1" applyFont="1" applyFill="1" applyBorder="1" applyAlignment="1">
      <alignment horizontal="right" vertical="center" indent="1"/>
    </xf>
    <xf numFmtId="4" fontId="41" fillId="0" borderId="0" xfId="0" applyNumberFormat="1" applyFont="1" applyFill="1" applyBorder="1" applyAlignment="1">
      <alignment horizontal="right" vertical="center" indent="1"/>
    </xf>
    <xf numFmtId="0" fontId="4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center" indent="1"/>
    </xf>
    <xf numFmtId="4" fontId="1" fillId="0" borderId="9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left" vertical="center" indent="1"/>
    </xf>
    <xf numFmtId="0" fontId="2" fillId="0" borderId="5" xfId="2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/>
    <xf numFmtId="0" fontId="20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left" vertical="center" wrapText="1" indent="1"/>
    </xf>
    <xf numFmtId="0" fontId="2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right" vertical="center" indent="1"/>
    </xf>
    <xf numFmtId="2" fontId="15" fillId="0" borderId="0" xfId="0" applyNumberFormat="1" applyFont="1" applyFill="1"/>
    <xf numFmtId="1" fontId="1" fillId="7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2" fontId="2" fillId="0" borderId="0" xfId="2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indent="1"/>
    </xf>
    <xf numFmtId="4" fontId="2" fillId="0" borderId="11" xfId="0" applyNumberFormat="1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Border="1" applyAlignment="1">
      <alignment horizontal="right" vertical="center" indent="1"/>
    </xf>
    <xf numFmtId="4" fontId="23" fillId="0" borderId="0" xfId="0" applyNumberFormat="1" applyFont="1" applyBorder="1" applyAlignment="1">
      <alignment horizontal="right" vertical="center" indent="1"/>
    </xf>
    <xf numFmtId="3" fontId="25" fillId="0" borderId="0" xfId="0" applyNumberFormat="1" applyFont="1" applyFill="1" applyBorder="1" applyAlignment="1">
      <alignment horizontal="lef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20" fillId="0" borderId="5" xfId="0" applyFont="1" applyFill="1" applyBorder="1" applyAlignment="1">
      <alignment horizontal="left" vertical="center" wrapText="1" indent="1"/>
    </xf>
    <xf numFmtId="0" fontId="35" fillId="0" borderId="5" xfId="0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 indent="1"/>
    </xf>
    <xf numFmtId="0" fontId="20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4" fontId="25" fillId="0" borderId="4" xfId="0" applyNumberFormat="1" applyFont="1" applyFill="1" applyBorder="1" applyAlignment="1">
      <alignment horizontal="right" vertical="center" indent="1"/>
    </xf>
    <xf numFmtId="4" fontId="25" fillId="0" borderId="3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 indent="1"/>
    </xf>
  </cellXfs>
  <cellStyles count="4">
    <cellStyle name="Millares" xfId="3" builtinId="3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76200</xdr:rowOff>
    </xdr:to>
    <xdr:pic>
      <xdr:nvPicPr>
        <xdr:cNvPr id="2" name="Imagen 1" descr="point naranj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76200</xdr:rowOff>
    </xdr:to>
    <xdr:pic>
      <xdr:nvPicPr>
        <xdr:cNvPr id="3" name="Imagen 2" descr="point naranja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47625</xdr:colOff>
      <xdr:row>7</xdr:row>
      <xdr:rowOff>76200</xdr:rowOff>
    </xdr:to>
    <xdr:pic>
      <xdr:nvPicPr>
        <xdr:cNvPr id="4" name="Imagen 3" descr="point naranja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47625</xdr:colOff>
      <xdr:row>8</xdr:row>
      <xdr:rowOff>76200</xdr:rowOff>
    </xdr:to>
    <xdr:pic>
      <xdr:nvPicPr>
        <xdr:cNvPr id="5" name="Imagen 4" descr="point naranja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47625</xdr:colOff>
      <xdr:row>9</xdr:row>
      <xdr:rowOff>76200</xdr:rowOff>
    </xdr:to>
    <xdr:pic>
      <xdr:nvPicPr>
        <xdr:cNvPr id="6" name="Imagen 5" descr="point naranja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</xdr:colOff>
      <xdr:row>10</xdr:row>
      <xdr:rowOff>76200</xdr:rowOff>
    </xdr:to>
    <xdr:pic>
      <xdr:nvPicPr>
        <xdr:cNvPr id="7" name="Imagen 6" descr="point naranja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</xdr:colOff>
      <xdr:row>11</xdr:row>
      <xdr:rowOff>76200</xdr:rowOff>
    </xdr:to>
    <xdr:pic>
      <xdr:nvPicPr>
        <xdr:cNvPr id="8" name="Imagen 7" descr="point naranja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47625</xdr:colOff>
      <xdr:row>12</xdr:row>
      <xdr:rowOff>76200</xdr:rowOff>
    </xdr:to>
    <xdr:pic>
      <xdr:nvPicPr>
        <xdr:cNvPr id="9" name="Imagen 8" descr="point naranja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</xdr:colOff>
      <xdr:row>13</xdr:row>
      <xdr:rowOff>76200</xdr:rowOff>
    </xdr:to>
    <xdr:pic>
      <xdr:nvPicPr>
        <xdr:cNvPr id="10" name="Imagen 9" descr="point naranja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47625</xdr:colOff>
      <xdr:row>14</xdr:row>
      <xdr:rowOff>76200</xdr:rowOff>
    </xdr:to>
    <xdr:pic>
      <xdr:nvPicPr>
        <xdr:cNvPr id="11" name="Imagen 10" descr="point naranja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76200</xdr:rowOff>
    </xdr:to>
    <xdr:pic>
      <xdr:nvPicPr>
        <xdr:cNvPr id="12" name="Imagen 11" descr="point naranja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76200</xdr:rowOff>
    </xdr:to>
    <xdr:pic>
      <xdr:nvPicPr>
        <xdr:cNvPr id="13" name="Imagen 12" descr="point naranja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76200</xdr:rowOff>
    </xdr:to>
    <xdr:pic>
      <xdr:nvPicPr>
        <xdr:cNvPr id="14" name="Imagen 13" descr="point naranja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76200</xdr:rowOff>
    </xdr:to>
    <xdr:pic>
      <xdr:nvPicPr>
        <xdr:cNvPr id="15" name="Imagen 14" descr="point naranja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76200</xdr:rowOff>
    </xdr:to>
    <xdr:pic>
      <xdr:nvPicPr>
        <xdr:cNvPr id="16" name="Imagen 15" descr="point naranja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76200</xdr:rowOff>
    </xdr:to>
    <xdr:pic>
      <xdr:nvPicPr>
        <xdr:cNvPr id="17" name="Imagen 16" descr="point naranja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47625</xdr:colOff>
      <xdr:row>21</xdr:row>
      <xdr:rowOff>76200</xdr:rowOff>
    </xdr:to>
    <xdr:pic>
      <xdr:nvPicPr>
        <xdr:cNvPr id="18" name="Imagen 17" descr="point naranja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76200</xdr:rowOff>
    </xdr:to>
    <xdr:pic>
      <xdr:nvPicPr>
        <xdr:cNvPr id="19" name="Imagen 18" descr="point naranja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47625</xdr:colOff>
      <xdr:row>23</xdr:row>
      <xdr:rowOff>76200</xdr:rowOff>
    </xdr:to>
    <xdr:pic>
      <xdr:nvPicPr>
        <xdr:cNvPr id="20" name="Imagen 19" descr="point naranja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58575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47625</xdr:colOff>
      <xdr:row>24</xdr:row>
      <xdr:rowOff>76200</xdr:rowOff>
    </xdr:to>
    <xdr:pic>
      <xdr:nvPicPr>
        <xdr:cNvPr id="21" name="Imagen 20" descr="point naranja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9205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76200</xdr:rowOff>
    </xdr:to>
    <xdr:pic>
      <xdr:nvPicPr>
        <xdr:cNvPr id="22" name="Imagen 21" descr="point naranja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3600"/>
          <a:ext cx="476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FD1113"/>
  <sheetViews>
    <sheetView tabSelected="1" topLeftCell="A897" zoomScaleNormal="100" workbookViewId="0">
      <selection activeCell="B912" sqref="B912"/>
    </sheetView>
  </sheetViews>
  <sheetFormatPr baseColWidth="10" defaultRowHeight="15"/>
  <cols>
    <col min="1" max="1" width="7.28515625" style="71" customWidth="1"/>
    <col min="2" max="2" width="88.5703125" style="71" customWidth="1"/>
    <col min="3" max="3" width="13.7109375" style="71" customWidth="1"/>
    <col min="4" max="4" width="14.7109375" style="84" customWidth="1"/>
    <col min="5" max="5" width="10.42578125" style="85" customWidth="1"/>
    <col min="6" max="9" width="10.42578125" style="71" customWidth="1"/>
    <col min="10" max="10" width="10.42578125" style="99" customWidth="1"/>
    <col min="11" max="13" width="10.42578125" style="26" customWidth="1"/>
    <col min="14" max="15" width="11.5703125" style="26"/>
    <col min="16" max="17" width="11.5703125" style="20"/>
  </cols>
  <sheetData>
    <row r="1" spans="1:15">
      <c r="A1" s="365" t="s">
        <v>1059</v>
      </c>
      <c r="B1" s="365"/>
      <c r="C1" s="365"/>
      <c r="D1" s="365"/>
      <c r="E1" s="365"/>
      <c r="F1" s="10"/>
      <c r="G1" s="10"/>
      <c r="H1" s="10"/>
      <c r="I1" s="10"/>
    </row>
    <row r="2" spans="1:15">
      <c r="A2" s="1"/>
      <c r="B2" s="10"/>
      <c r="C2" s="10"/>
      <c r="D2" s="73"/>
      <c r="E2" s="63"/>
      <c r="F2" s="10"/>
      <c r="G2" s="10"/>
      <c r="H2" s="10"/>
      <c r="I2" s="10"/>
    </row>
    <row r="3" spans="1:15">
      <c r="A3" s="74" t="s">
        <v>1570</v>
      </c>
      <c r="B3" s="75"/>
      <c r="C3" s="76"/>
      <c r="D3" s="77"/>
      <c r="E3" s="78"/>
      <c r="F3" s="1"/>
      <c r="G3" s="1"/>
      <c r="H3" s="1"/>
      <c r="I3" s="1"/>
    </row>
    <row r="4" spans="1:15">
      <c r="A4" s="2"/>
      <c r="B4" s="79"/>
      <c r="C4" s="2"/>
      <c r="D4" s="36"/>
      <c r="E4" s="366">
        <v>2020</v>
      </c>
      <c r="F4" s="366"/>
      <c r="G4" s="24"/>
      <c r="H4" s="62"/>
      <c r="I4" s="55"/>
    </row>
    <row r="5" spans="1:15" ht="24">
      <c r="A5" s="67"/>
      <c r="B5" s="80" t="s">
        <v>0</v>
      </c>
      <c r="C5" s="68" t="s">
        <v>1</v>
      </c>
      <c r="D5" s="81" t="s">
        <v>2</v>
      </c>
      <c r="E5" s="82" t="s">
        <v>3</v>
      </c>
      <c r="F5" s="82" t="s">
        <v>472</v>
      </c>
      <c r="G5" s="10"/>
      <c r="H5" s="63"/>
      <c r="I5" s="10"/>
    </row>
    <row r="6" spans="1:15">
      <c r="A6" s="16">
        <v>1</v>
      </c>
      <c r="B6" s="58" t="s">
        <v>4</v>
      </c>
      <c r="C6" s="27"/>
      <c r="D6" s="41"/>
      <c r="E6" s="28"/>
      <c r="F6" s="28"/>
      <c r="G6" s="24"/>
      <c r="H6" s="30"/>
      <c r="I6" s="24"/>
    </row>
    <row r="7" spans="1:15" s="20" customFormat="1" ht="15" customHeight="1">
      <c r="A7" s="16" t="s">
        <v>5</v>
      </c>
      <c r="B7" s="370" t="s">
        <v>6</v>
      </c>
      <c r="C7" s="371"/>
      <c r="D7" s="371"/>
      <c r="E7" s="371"/>
      <c r="F7" s="372"/>
      <c r="G7" s="10"/>
      <c r="H7" s="10"/>
      <c r="I7" s="10"/>
      <c r="J7" s="99"/>
      <c r="K7" s="26"/>
      <c r="L7" s="26"/>
      <c r="M7" s="26"/>
      <c r="N7" s="26"/>
      <c r="O7" s="26"/>
    </row>
    <row r="8" spans="1:15" s="20" customFormat="1" ht="15" customHeight="1">
      <c r="A8" s="23" t="s">
        <v>8</v>
      </c>
      <c r="B8" s="52" t="s">
        <v>416</v>
      </c>
      <c r="C8" s="23" t="s">
        <v>7</v>
      </c>
      <c r="D8" s="21" t="s">
        <v>7</v>
      </c>
      <c r="E8" s="28">
        <v>715</v>
      </c>
      <c r="F8" s="16"/>
      <c r="G8" s="10"/>
      <c r="H8" s="30"/>
      <c r="I8" s="46"/>
      <c r="J8" s="99"/>
      <c r="K8" s="26"/>
      <c r="L8" s="26"/>
      <c r="M8" s="26"/>
      <c r="N8" s="26"/>
      <c r="O8" s="26"/>
    </row>
    <row r="9" spans="1:15" s="20" customFormat="1" ht="15" customHeight="1">
      <c r="A9" s="23" t="s">
        <v>9</v>
      </c>
      <c r="B9" s="52" t="s">
        <v>417</v>
      </c>
      <c r="C9" s="23" t="s">
        <v>7</v>
      </c>
      <c r="D9" s="21" t="s">
        <v>7</v>
      </c>
      <c r="E9" s="28">
        <v>700</v>
      </c>
      <c r="F9" s="23"/>
      <c r="G9" s="1"/>
      <c r="H9" s="30"/>
      <c r="I9" s="46"/>
      <c r="J9" s="99"/>
      <c r="K9" s="26"/>
      <c r="L9" s="26"/>
      <c r="M9" s="26"/>
      <c r="N9" s="26"/>
      <c r="O9" s="26"/>
    </row>
    <row r="10" spans="1:15" s="5" customFormat="1">
      <c r="A10" s="137" t="s">
        <v>405</v>
      </c>
      <c r="B10" s="138" t="s">
        <v>418</v>
      </c>
      <c r="C10" s="137" t="s">
        <v>7</v>
      </c>
      <c r="D10" s="139" t="s">
        <v>7</v>
      </c>
      <c r="E10" s="28">
        <v>480</v>
      </c>
      <c r="F10" s="137"/>
      <c r="G10" s="141"/>
      <c r="H10" s="142"/>
      <c r="I10" s="143"/>
      <c r="J10" s="118"/>
      <c r="K10" s="119"/>
      <c r="L10" s="119"/>
      <c r="M10" s="119"/>
      <c r="N10" s="119"/>
      <c r="O10" s="119"/>
    </row>
    <row r="11" spans="1:15" s="5" customFormat="1">
      <c r="A11" s="137" t="s">
        <v>436</v>
      </c>
      <c r="B11" s="138" t="s">
        <v>822</v>
      </c>
      <c r="C11" s="137" t="s">
        <v>7</v>
      </c>
      <c r="D11" s="139" t="s">
        <v>7</v>
      </c>
      <c r="E11" s="327">
        <v>450</v>
      </c>
      <c r="F11" s="137"/>
      <c r="G11" s="141"/>
      <c r="H11" s="142"/>
      <c r="I11" s="143"/>
      <c r="J11" s="118"/>
      <c r="K11" s="119"/>
      <c r="L11" s="119"/>
      <c r="M11" s="119"/>
      <c r="N11" s="119"/>
      <c r="O11" s="119"/>
    </row>
    <row r="12" spans="1:15" s="5" customFormat="1">
      <c r="A12" s="145" t="s">
        <v>638</v>
      </c>
      <c r="B12" s="367" t="s">
        <v>823</v>
      </c>
      <c r="C12" s="368"/>
      <c r="D12" s="368"/>
      <c r="E12" s="368"/>
      <c r="F12" s="369"/>
      <c r="G12" s="146"/>
      <c r="H12" s="147"/>
      <c r="I12" s="146"/>
      <c r="J12" s="118"/>
      <c r="K12" s="119"/>
      <c r="L12" s="119"/>
      <c r="M12" s="119"/>
      <c r="N12" s="119"/>
      <c r="O12" s="119"/>
    </row>
    <row r="13" spans="1:15" s="5" customFormat="1">
      <c r="A13" s="137" t="s">
        <v>18</v>
      </c>
      <c r="B13" s="138" t="s">
        <v>412</v>
      </c>
      <c r="C13" s="137" t="s">
        <v>7</v>
      </c>
      <c r="D13" s="139" t="s">
        <v>7</v>
      </c>
      <c r="E13" s="327">
        <v>540</v>
      </c>
      <c r="F13" s="145"/>
      <c r="G13" s="146"/>
      <c r="H13" s="142"/>
      <c r="I13" s="143"/>
      <c r="J13" s="118"/>
      <c r="K13" s="119"/>
      <c r="L13" s="119"/>
      <c r="M13" s="119"/>
      <c r="N13" s="119"/>
      <c r="O13" s="119"/>
    </row>
    <row r="14" spans="1:15" s="5" customFormat="1">
      <c r="A14" s="137" t="s">
        <v>406</v>
      </c>
      <c r="B14" s="138" t="s">
        <v>524</v>
      </c>
      <c r="C14" s="137" t="s">
        <v>7</v>
      </c>
      <c r="D14" s="139" t="s">
        <v>7</v>
      </c>
      <c r="E14" s="28"/>
      <c r="F14" s="144">
        <v>220</v>
      </c>
      <c r="G14" s="148"/>
      <c r="H14" s="142"/>
      <c r="I14" s="143"/>
      <c r="J14" s="118"/>
      <c r="K14" s="119"/>
      <c r="L14" s="119"/>
      <c r="M14" s="119"/>
      <c r="N14" s="119"/>
      <c r="O14" s="119"/>
    </row>
    <row r="15" spans="1:15" s="5" customFormat="1">
      <c r="A15" s="137" t="s">
        <v>407</v>
      </c>
      <c r="B15" s="149" t="s">
        <v>718</v>
      </c>
      <c r="C15" s="137" t="s">
        <v>7</v>
      </c>
      <c r="D15" s="139" t="s">
        <v>7</v>
      </c>
      <c r="E15" s="327">
        <v>185</v>
      </c>
      <c r="F15" s="144"/>
      <c r="H15" s="150"/>
    </row>
    <row r="16" spans="1:15" s="5" customFormat="1">
      <c r="A16" s="137" t="s">
        <v>408</v>
      </c>
      <c r="B16" s="149" t="s">
        <v>720</v>
      </c>
      <c r="C16" s="137" t="s">
        <v>7</v>
      </c>
      <c r="D16" s="139" t="s">
        <v>7</v>
      </c>
      <c r="E16" s="327">
        <v>540</v>
      </c>
      <c r="F16" s="144"/>
      <c r="H16" s="150"/>
    </row>
    <row r="17" spans="1:15" s="5" customFormat="1">
      <c r="A17" s="137" t="s">
        <v>668</v>
      </c>
      <c r="B17" s="138" t="s">
        <v>413</v>
      </c>
      <c r="C17" s="137" t="s">
        <v>7</v>
      </c>
      <c r="D17" s="139" t="s">
        <v>7</v>
      </c>
      <c r="E17" s="144">
        <v>420</v>
      </c>
      <c r="F17" s="151"/>
      <c r="G17" s="148"/>
      <c r="H17" s="142"/>
      <c r="I17" s="143"/>
      <c r="J17" s="118"/>
      <c r="K17" s="119"/>
      <c r="L17" s="119"/>
      <c r="M17" s="119"/>
      <c r="N17" s="119"/>
      <c r="O17" s="119"/>
    </row>
    <row r="18" spans="1:15" s="20" customFormat="1">
      <c r="A18" s="23" t="s">
        <v>672</v>
      </c>
      <c r="B18" s="52" t="s">
        <v>888</v>
      </c>
      <c r="C18" s="23" t="s">
        <v>7</v>
      </c>
      <c r="D18" s="21" t="s">
        <v>7</v>
      </c>
      <c r="E18" s="199"/>
      <c r="F18" s="199">
        <v>150</v>
      </c>
      <c r="G18" s="24"/>
      <c r="H18" s="142"/>
      <c r="I18" s="46"/>
      <c r="J18" s="99"/>
      <c r="K18" s="26"/>
      <c r="L18" s="26"/>
      <c r="M18" s="26"/>
      <c r="N18" s="26"/>
      <c r="O18" s="26"/>
    </row>
    <row r="19" spans="1:15" s="20" customFormat="1">
      <c r="A19" s="23" t="s">
        <v>717</v>
      </c>
      <c r="B19" s="54" t="s">
        <v>673</v>
      </c>
      <c r="C19" s="23" t="s">
        <v>7</v>
      </c>
      <c r="D19" s="21" t="s">
        <v>7</v>
      </c>
      <c r="E19" s="199">
        <v>120</v>
      </c>
      <c r="F19" s="199"/>
      <c r="G19" s="24"/>
      <c r="H19" s="30"/>
      <c r="I19" s="46"/>
      <c r="J19" s="99"/>
      <c r="K19" s="26"/>
      <c r="L19" s="26"/>
      <c r="M19" s="26"/>
      <c r="N19" s="26"/>
      <c r="O19" s="26"/>
    </row>
    <row r="20" spans="1:15" s="20" customFormat="1">
      <c r="A20" s="23" t="s">
        <v>719</v>
      </c>
      <c r="B20" s="54" t="s">
        <v>671</v>
      </c>
      <c r="C20" s="23" t="s">
        <v>7</v>
      </c>
      <c r="D20" s="21" t="s">
        <v>7</v>
      </c>
      <c r="E20" s="199">
        <v>420</v>
      </c>
      <c r="F20" s="199"/>
      <c r="G20" s="24"/>
      <c r="H20" s="30"/>
      <c r="I20" s="46"/>
      <c r="J20" s="99"/>
      <c r="K20" s="26"/>
      <c r="L20" s="26"/>
      <c r="M20" s="26"/>
      <c r="N20" s="26"/>
      <c r="O20" s="26"/>
    </row>
    <row r="21" spans="1:15" s="20" customFormat="1" ht="15" customHeight="1">
      <c r="A21" s="23" t="s">
        <v>986</v>
      </c>
      <c r="B21" s="52" t="s">
        <v>415</v>
      </c>
      <c r="C21" s="23" t="s">
        <v>7</v>
      </c>
      <c r="D21" s="21" t="s">
        <v>7</v>
      </c>
      <c r="E21" s="199">
        <v>450</v>
      </c>
      <c r="F21" s="32"/>
      <c r="G21" s="24"/>
      <c r="H21" s="30"/>
      <c r="I21" s="46"/>
      <c r="J21" s="99"/>
      <c r="K21" s="26"/>
      <c r="L21" s="26"/>
      <c r="M21" s="26"/>
      <c r="N21" s="26"/>
      <c r="O21" s="26"/>
    </row>
    <row r="22" spans="1:15" s="26" customFormat="1" ht="15" customHeight="1">
      <c r="A22" s="23" t="s">
        <v>1007</v>
      </c>
      <c r="B22" s="54" t="s">
        <v>1008</v>
      </c>
      <c r="C22" s="23" t="s">
        <v>7</v>
      </c>
      <c r="D22" s="21" t="s">
        <v>7</v>
      </c>
      <c r="E22" s="309">
        <v>480</v>
      </c>
      <c r="F22" s="32"/>
      <c r="G22" s="24"/>
      <c r="H22" s="296"/>
      <c r="I22" s="203"/>
      <c r="J22" s="99"/>
    </row>
    <row r="23" spans="1:15" s="5" customFormat="1" ht="14.45" customHeight="1">
      <c r="A23" s="145" t="s">
        <v>19</v>
      </c>
      <c r="B23" s="152" t="s">
        <v>824</v>
      </c>
      <c r="C23" s="153"/>
      <c r="D23" s="373"/>
      <c r="E23" s="373"/>
      <c r="F23" s="374"/>
      <c r="G23" s="148"/>
      <c r="H23" s="147"/>
      <c r="I23" s="148"/>
      <c r="J23" s="118"/>
      <c r="K23" s="119"/>
      <c r="L23" s="119"/>
      <c r="M23" s="119"/>
      <c r="N23" s="119"/>
      <c r="O23" s="119"/>
    </row>
    <row r="24" spans="1:15" s="5" customFormat="1">
      <c r="A24" s="137" t="s">
        <v>20</v>
      </c>
      <c r="B24" s="138" t="s">
        <v>471</v>
      </c>
      <c r="C24" s="137" t="s">
        <v>7</v>
      </c>
      <c r="D24" s="139" t="s">
        <v>7</v>
      </c>
      <c r="E24" s="144">
        <v>580</v>
      </c>
      <c r="F24" s="145"/>
      <c r="G24" s="146"/>
      <c r="H24" s="142"/>
      <c r="I24" s="143"/>
      <c r="J24" s="118"/>
      <c r="K24" s="119"/>
      <c r="L24" s="119"/>
      <c r="M24" s="119"/>
      <c r="N24" s="119"/>
      <c r="O24" s="119"/>
    </row>
    <row r="25" spans="1:15" s="5" customFormat="1">
      <c r="A25" s="137" t="s">
        <v>409</v>
      </c>
      <c r="B25" s="138" t="s">
        <v>725</v>
      </c>
      <c r="C25" s="137" t="s">
        <v>7</v>
      </c>
      <c r="D25" s="139" t="s">
        <v>7</v>
      </c>
      <c r="E25" s="140">
        <v>525</v>
      </c>
      <c r="F25" s="144"/>
      <c r="G25" s="141"/>
      <c r="H25" s="150"/>
      <c r="I25" s="143"/>
      <c r="J25" s="118"/>
      <c r="K25" s="119"/>
      <c r="L25" s="119"/>
      <c r="M25" s="119"/>
      <c r="N25" s="119"/>
      <c r="O25" s="119"/>
    </row>
    <row r="26" spans="1:15" s="5" customFormat="1">
      <c r="A26" s="137" t="s">
        <v>686</v>
      </c>
      <c r="B26" s="138" t="s">
        <v>687</v>
      </c>
      <c r="C26" s="137" t="s">
        <v>7</v>
      </c>
      <c r="D26" s="139" t="s">
        <v>7</v>
      </c>
      <c r="E26" s="140">
        <v>285</v>
      </c>
      <c r="F26" s="145"/>
      <c r="G26" s="146"/>
      <c r="H26" s="142"/>
      <c r="I26" s="143"/>
      <c r="J26" s="118"/>
      <c r="K26" s="119"/>
      <c r="L26" s="119"/>
      <c r="M26" s="119"/>
      <c r="N26" s="119"/>
      <c r="O26" s="119"/>
    </row>
    <row r="27" spans="1:15" s="5" customFormat="1">
      <c r="A27" s="137" t="s">
        <v>724</v>
      </c>
      <c r="B27" s="138" t="s">
        <v>523</v>
      </c>
      <c r="C27" s="137" t="s">
        <v>7</v>
      </c>
      <c r="D27" s="139" t="s">
        <v>7</v>
      </c>
      <c r="E27" s="140"/>
      <c r="F27" s="144">
        <v>220</v>
      </c>
      <c r="G27" s="141"/>
      <c r="H27" s="142"/>
      <c r="I27" s="143"/>
      <c r="J27" s="118"/>
      <c r="K27" s="119"/>
      <c r="L27" s="119"/>
      <c r="M27" s="119"/>
      <c r="N27" s="119"/>
      <c r="O27" s="119"/>
    </row>
    <row r="28" spans="1:15" s="5" customFormat="1" ht="15" customHeight="1">
      <c r="A28" s="145" t="s">
        <v>639</v>
      </c>
      <c r="B28" s="152" t="s">
        <v>324</v>
      </c>
      <c r="C28" s="153"/>
      <c r="D28" s="154"/>
      <c r="E28" s="362"/>
      <c r="F28" s="363"/>
      <c r="G28" s="146"/>
      <c r="H28" s="147"/>
      <c r="I28" s="146"/>
      <c r="J28" s="118"/>
      <c r="K28" s="119"/>
      <c r="L28" s="119"/>
      <c r="M28" s="119"/>
      <c r="N28" s="119"/>
      <c r="O28" s="119"/>
    </row>
    <row r="29" spans="1:15" s="5" customFormat="1" ht="15" customHeight="1">
      <c r="A29" s="137" t="s">
        <v>21</v>
      </c>
      <c r="B29" s="138" t="s">
        <v>734</v>
      </c>
      <c r="C29" s="137" t="s">
        <v>7</v>
      </c>
      <c r="D29" s="139" t="s">
        <v>7</v>
      </c>
      <c r="E29" s="140">
        <v>715</v>
      </c>
      <c r="F29" s="151"/>
      <c r="G29" s="142"/>
      <c r="H29" s="142"/>
      <c r="I29" s="143"/>
      <c r="J29" s="118"/>
      <c r="K29" s="119"/>
      <c r="L29" s="119"/>
      <c r="M29" s="119"/>
      <c r="N29" s="119"/>
      <c r="O29" s="119"/>
    </row>
    <row r="30" spans="1:15" s="5" customFormat="1">
      <c r="A30" s="137" t="s">
        <v>22</v>
      </c>
      <c r="B30" s="138" t="s">
        <v>735</v>
      </c>
      <c r="C30" s="137" t="s">
        <v>7</v>
      </c>
      <c r="D30" s="139" t="s">
        <v>7</v>
      </c>
      <c r="E30" s="140">
        <v>700</v>
      </c>
      <c r="F30" s="151"/>
      <c r="G30" s="142"/>
      <c r="H30" s="142"/>
      <c r="I30" s="143"/>
      <c r="J30" s="118"/>
      <c r="K30" s="119"/>
      <c r="L30" s="119"/>
      <c r="M30" s="119"/>
      <c r="N30" s="119"/>
      <c r="O30" s="119"/>
    </row>
    <row r="31" spans="1:15" s="5" customFormat="1" ht="15" customHeight="1">
      <c r="A31" s="137" t="s">
        <v>23</v>
      </c>
      <c r="B31" s="138" t="s">
        <v>736</v>
      </c>
      <c r="C31" s="137" t="s">
        <v>7</v>
      </c>
      <c r="D31" s="139" t="s">
        <v>7</v>
      </c>
      <c r="E31" s="28">
        <v>480</v>
      </c>
      <c r="F31" s="151"/>
      <c r="G31" s="142"/>
      <c r="H31" s="142"/>
      <c r="I31" s="143"/>
      <c r="J31" s="118"/>
      <c r="K31" s="119"/>
      <c r="L31" s="119"/>
      <c r="M31" s="119"/>
      <c r="N31" s="119"/>
      <c r="O31" s="119"/>
    </row>
    <row r="32" spans="1:15" s="5" customFormat="1" ht="15" customHeight="1">
      <c r="A32" s="137" t="s">
        <v>390</v>
      </c>
      <c r="B32" s="155" t="s">
        <v>737</v>
      </c>
      <c r="C32" s="137" t="s">
        <v>7</v>
      </c>
      <c r="D32" s="139" t="s">
        <v>7</v>
      </c>
      <c r="E32" s="144">
        <v>150</v>
      </c>
      <c r="F32" s="151"/>
      <c r="G32" s="148"/>
      <c r="H32" s="150"/>
      <c r="I32" s="143"/>
      <c r="J32" s="118"/>
      <c r="K32" s="119"/>
      <c r="L32" s="119"/>
      <c r="M32" s="119"/>
      <c r="N32" s="119"/>
      <c r="O32" s="119"/>
    </row>
    <row r="33" spans="1:24" s="5" customFormat="1">
      <c r="A33" s="137" t="s">
        <v>391</v>
      </c>
      <c r="B33" s="138" t="s">
        <v>825</v>
      </c>
      <c r="C33" s="137" t="s">
        <v>7</v>
      </c>
      <c r="D33" s="139" t="s">
        <v>7</v>
      </c>
      <c r="E33" s="144">
        <v>420</v>
      </c>
      <c r="F33" s="151"/>
      <c r="G33" s="142"/>
      <c r="H33" s="142"/>
      <c r="I33" s="143"/>
      <c r="J33" s="118"/>
      <c r="K33" s="119"/>
      <c r="L33" s="119"/>
      <c r="M33" s="119"/>
      <c r="N33" s="119"/>
      <c r="O33" s="119"/>
    </row>
    <row r="34" spans="1:24" s="5" customFormat="1">
      <c r="A34" s="137" t="s">
        <v>392</v>
      </c>
      <c r="B34" s="138" t="s">
        <v>826</v>
      </c>
      <c r="C34" s="137" t="s">
        <v>7</v>
      </c>
      <c r="D34" s="139" t="s">
        <v>7</v>
      </c>
      <c r="E34" s="144">
        <v>540</v>
      </c>
      <c r="F34" s="151"/>
      <c r="G34" s="142"/>
      <c r="H34" s="142"/>
      <c r="I34" s="143"/>
      <c r="J34" s="118"/>
      <c r="K34" s="119"/>
      <c r="L34" s="119"/>
      <c r="M34" s="119"/>
      <c r="N34" s="119"/>
      <c r="O34" s="119"/>
    </row>
    <row r="35" spans="1:24" s="5" customFormat="1">
      <c r="A35" s="137" t="s">
        <v>282</v>
      </c>
      <c r="B35" s="138" t="s">
        <v>827</v>
      </c>
      <c r="C35" s="137" t="s">
        <v>7</v>
      </c>
      <c r="D35" s="139" t="s">
        <v>7</v>
      </c>
      <c r="E35" s="144">
        <v>580</v>
      </c>
      <c r="F35" s="151"/>
      <c r="G35" s="142"/>
      <c r="H35" s="142"/>
      <c r="I35" s="143"/>
      <c r="J35" s="118"/>
      <c r="K35" s="119"/>
      <c r="L35" s="119"/>
      <c r="M35" s="119"/>
      <c r="N35" s="119"/>
      <c r="O35" s="119"/>
    </row>
    <row r="36" spans="1:24" s="5" customFormat="1">
      <c r="A36" s="137" t="s">
        <v>322</v>
      </c>
      <c r="B36" s="138" t="s">
        <v>688</v>
      </c>
      <c r="C36" s="137" t="s">
        <v>7</v>
      </c>
      <c r="D36" s="139" t="s">
        <v>7</v>
      </c>
      <c r="E36" s="144">
        <v>285</v>
      </c>
      <c r="F36" s="151"/>
      <c r="G36" s="142"/>
      <c r="H36" s="142"/>
      <c r="I36" s="143"/>
      <c r="J36" s="118"/>
      <c r="K36" s="119"/>
      <c r="L36" s="119"/>
      <c r="M36" s="119"/>
      <c r="N36" s="119"/>
      <c r="O36" s="119"/>
    </row>
    <row r="37" spans="1:24" s="5" customFormat="1" ht="15" customHeight="1">
      <c r="A37" s="137" t="s">
        <v>437</v>
      </c>
      <c r="B37" s="138" t="s">
        <v>344</v>
      </c>
      <c r="C37" s="137" t="s">
        <v>7</v>
      </c>
      <c r="D37" s="139" t="s">
        <v>7</v>
      </c>
      <c r="E37" s="144">
        <v>900</v>
      </c>
      <c r="F37" s="151"/>
      <c r="G37" s="142"/>
      <c r="H37" s="142"/>
      <c r="I37" s="143"/>
      <c r="J37" s="118"/>
      <c r="K37" s="119"/>
      <c r="L37" s="119"/>
      <c r="M37" s="119"/>
      <c r="N37" s="119"/>
      <c r="O37" s="119"/>
    </row>
    <row r="38" spans="1:24" s="5" customFormat="1" ht="15" customHeight="1">
      <c r="A38" s="137" t="s">
        <v>674</v>
      </c>
      <c r="B38" s="138" t="s">
        <v>470</v>
      </c>
      <c r="C38" s="137" t="s">
        <v>7</v>
      </c>
      <c r="D38" s="139" t="s">
        <v>7</v>
      </c>
      <c r="E38" s="144">
        <v>575</v>
      </c>
      <c r="F38" s="151"/>
      <c r="G38" s="148"/>
      <c r="H38" s="142"/>
      <c r="I38" s="143"/>
      <c r="J38" s="118"/>
      <c r="K38" s="119"/>
      <c r="L38" s="119"/>
      <c r="M38" s="119"/>
      <c r="N38" s="119"/>
      <c r="O38" s="119"/>
    </row>
    <row r="39" spans="1:24" s="5" customFormat="1" ht="15" customHeight="1">
      <c r="A39" s="137" t="s">
        <v>689</v>
      </c>
      <c r="B39" s="138" t="s">
        <v>726</v>
      </c>
      <c r="C39" s="137" t="s">
        <v>7</v>
      </c>
      <c r="D39" s="139" t="s">
        <v>7</v>
      </c>
      <c r="E39" s="144">
        <v>250</v>
      </c>
      <c r="F39" s="151"/>
      <c r="G39" s="148"/>
      <c r="H39" s="150"/>
      <c r="I39" s="143"/>
      <c r="J39" s="118"/>
      <c r="K39" s="119"/>
      <c r="L39" s="119"/>
      <c r="M39" s="119"/>
      <c r="N39" s="119"/>
      <c r="O39" s="119"/>
    </row>
    <row r="40" spans="1:24" s="5" customFormat="1">
      <c r="A40" s="137" t="s">
        <v>715</v>
      </c>
      <c r="B40" s="138" t="s">
        <v>414</v>
      </c>
      <c r="C40" s="137" t="s">
        <v>7</v>
      </c>
      <c r="D40" s="139" t="s">
        <v>7</v>
      </c>
      <c r="E40" s="144">
        <v>575</v>
      </c>
      <c r="F40" s="151"/>
      <c r="G40" s="148"/>
      <c r="H40" s="142"/>
      <c r="I40" s="143"/>
      <c r="J40" s="118"/>
      <c r="K40" s="119"/>
      <c r="L40" s="119"/>
      <c r="M40" s="119"/>
      <c r="N40" s="119"/>
      <c r="O40" s="119"/>
    </row>
    <row r="41" spans="1:24" s="5" customFormat="1">
      <c r="A41" s="137" t="s">
        <v>716</v>
      </c>
      <c r="B41" s="138" t="s">
        <v>727</v>
      </c>
      <c r="C41" s="137" t="s">
        <v>7</v>
      </c>
      <c r="D41" s="139" t="s">
        <v>7</v>
      </c>
      <c r="E41" s="144">
        <v>630</v>
      </c>
      <c r="F41" s="151"/>
      <c r="G41" s="148"/>
      <c r="H41" s="142"/>
      <c r="I41" s="257"/>
      <c r="J41" s="257"/>
      <c r="K41" s="257"/>
      <c r="L41" s="119"/>
      <c r="M41" s="119"/>
      <c r="N41" s="119"/>
      <c r="O41" s="119"/>
    </row>
    <row r="42" spans="1:24" s="5" customFormat="1" ht="15" customHeight="1">
      <c r="A42" s="137" t="s">
        <v>728</v>
      </c>
      <c r="B42" s="138" t="s">
        <v>473</v>
      </c>
      <c r="C42" s="137" t="s">
        <v>7</v>
      </c>
      <c r="D42" s="139" t="s">
        <v>7</v>
      </c>
      <c r="E42" s="144">
        <v>450</v>
      </c>
      <c r="F42" s="151"/>
      <c r="G42" s="148"/>
      <c r="H42" s="142"/>
      <c r="I42" s="257"/>
      <c r="J42" s="118"/>
      <c r="K42" s="118"/>
      <c r="L42" s="119"/>
      <c r="M42" s="119"/>
      <c r="N42" s="119"/>
      <c r="O42" s="119"/>
    </row>
    <row r="43" spans="1:24" s="5" customFormat="1" ht="15" customHeight="1">
      <c r="A43" s="145" t="s">
        <v>676</v>
      </c>
      <c r="B43" s="152" t="s">
        <v>677</v>
      </c>
      <c r="C43" s="137" t="s">
        <v>7</v>
      </c>
      <c r="D43" s="139" t="s">
        <v>7</v>
      </c>
      <c r="E43" s="156">
        <v>715</v>
      </c>
      <c r="F43" s="157"/>
      <c r="G43" s="148"/>
      <c r="H43" s="142"/>
      <c r="I43" s="143"/>
      <c r="J43" s="118"/>
      <c r="K43" s="119"/>
      <c r="L43" s="119"/>
      <c r="M43" s="119"/>
      <c r="N43" s="119"/>
      <c r="O43" s="119"/>
    </row>
    <row r="44" spans="1:24" s="5" customFormat="1" ht="15" customHeight="1">
      <c r="A44" s="137"/>
      <c r="B44" s="246"/>
      <c r="C44" s="165"/>
      <c r="D44" s="166"/>
      <c r="E44" s="156"/>
      <c r="F44" s="157"/>
      <c r="G44" s="148"/>
      <c r="H44" s="142"/>
      <c r="I44" s="143"/>
      <c r="J44" s="118"/>
      <c r="K44" s="119"/>
      <c r="L44" s="119"/>
      <c r="M44" s="119"/>
      <c r="N44" s="119"/>
      <c r="O44" s="119"/>
    </row>
    <row r="45" spans="1:24" s="20" customFormat="1">
      <c r="A45" s="16">
        <v>2</v>
      </c>
      <c r="B45" s="58" t="s">
        <v>24</v>
      </c>
      <c r="C45" s="27"/>
      <c r="D45" s="41"/>
      <c r="E45" s="364" t="s">
        <v>534</v>
      </c>
      <c r="F45" s="364"/>
      <c r="G45" s="364"/>
      <c r="H45" s="364"/>
      <c r="I45" s="376" t="s">
        <v>536</v>
      </c>
      <c r="J45" s="377"/>
      <c r="K45" s="377"/>
      <c r="L45" s="378"/>
      <c r="M45" s="376" t="s">
        <v>537</v>
      </c>
      <c r="N45" s="377"/>
      <c r="O45" s="377"/>
      <c r="P45" s="378"/>
    </row>
    <row r="46" spans="1:24" s="5" customFormat="1" ht="15" customHeight="1">
      <c r="A46" s="145" t="s">
        <v>640</v>
      </c>
      <c r="B46" s="245" t="s">
        <v>1060</v>
      </c>
      <c r="C46" s="246"/>
      <c r="D46" s="247"/>
      <c r="E46" s="158" t="s">
        <v>535</v>
      </c>
      <c r="F46" s="158" t="s">
        <v>347</v>
      </c>
      <c r="G46" s="244" t="s">
        <v>345</v>
      </c>
      <c r="H46" s="244" t="s">
        <v>346</v>
      </c>
      <c r="I46" s="158" t="s">
        <v>535</v>
      </c>
      <c r="J46" s="159" t="s">
        <v>347</v>
      </c>
      <c r="K46" s="244" t="s">
        <v>345</v>
      </c>
      <c r="L46" s="244" t="s">
        <v>346</v>
      </c>
      <c r="M46" s="158" t="s">
        <v>535</v>
      </c>
      <c r="N46" s="158" t="s">
        <v>347</v>
      </c>
      <c r="O46" s="244" t="s">
        <v>345</v>
      </c>
      <c r="P46" s="160" t="s">
        <v>346</v>
      </c>
    </row>
    <row r="47" spans="1:24" s="5" customFormat="1" ht="15" customHeight="1">
      <c r="A47" s="137" t="s">
        <v>25</v>
      </c>
      <c r="B47" s="138" t="s">
        <v>26</v>
      </c>
      <c r="C47" s="137" t="s">
        <v>27</v>
      </c>
      <c r="D47" s="161" t="s">
        <v>7</v>
      </c>
      <c r="E47" s="158">
        <v>20500</v>
      </c>
      <c r="F47" s="144">
        <f t="shared" ref="F47:F62" si="0">E47*0.95</f>
        <v>19475</v>
      </c>
      <c r="G47" s="144">
        <f>E47/5</f>
        <v>4100</v>
      </c>
      <c r="H47" s="144">
        <f t="shared" ref="H47:H62" si="1">E47*1.01/6</f>
        <v>3450.8333333333335</v>
      </c>
      <c r="I47" s="158">
        <v>18200</v>
      </c>
      <c r="J47" s="162">
        <f t="shared" ref="J47:J67" si="2">I47*0.95</f>
        <v>17290</v>
      </c>
      <c r="K47" s="144">
        <f t="shared" ref="K47:K67" si="3">I47/5</f>
        <v>3640</v>
      </c>
      <c r="L47" s="144">
        <f t="shared" ref="L47:L67" si="4">I47*1.01/6</f>
        <v>3063.6666666666665</v>
      </c>
      <c r="M47" s="158">
        <v>15750</v>
      </c>
      <c r="N47" s="144">
        <f t="shared" ref="N47:N65" si="5">M47*0.95</f>
        <v>14962.5</v>
      </c>
      <c r="O47" s="144">
        <f t="shared" ref="O47:O65" si="6">M47/5</f>
        <v>3150</v>
      </c>
      <c r="P47" s="163">
        <f t="shared" ref="P47:P65" si="7">M47*1.01/6</f>
        <v>2651.25</v>
      </c>
      <c r="R47" s="164"/>
      <c r="S47" s="164"/>
      <c r="T47" s="164"/>
      <c r="V47" s="164"/>
      <c r="W47" s="164"/>
      <c r="X47" s="164"/>
    </row>
    <row r="48" spans="1:24" s="5" customFormat="1" ht="15" customHeight="1">
      <c r="A48" s="137" t="s">
        <v>28</v>
      </c>
      <c r="B48" s="138" t="s">
        <v>29</v>
      </c>
      <c r="C48" s="137" t="s">
        <v>27</v>
      </c>
      <c r="D48" s="161" t="s">
        <v>7</v>
      </c>
      <c r="E48" s="158">
        <v>5550</v>
      </c>
      <c r="F48" s="144">
        <f t="shared" si="0"/>
        <v>5272.5</v>
      </c>
      <c r="G48" s="144">
        <f t="shared" ref="G48:G62" si="8">E48/5</f>
        <v>1110</v>
      </c>
      <c r="H48" s="144">
        <f t="shared" si="1"/>
        <v>934.25</v>
      </c>
      <c r="I48" s="158">
        <v>4950</v>
      </c>
      <c r="J48" s="162">
        <f t="shared" si="2"/>
        <v>4702.5</v>
      </c>
      <c r="K48" s="144">
        <f t="shared" si="3"/>
        <v>990</v>
      </c>
      <c r="L48" s="144">
        <f t="shared" si="4"/>
        <v>833.25</v>
      </c>
      <c r="M48" s="158">
        <v>4600</v>
      </c>
      <c r="N48" s="144">
        <f t="shared" si="5"/>
        <v>4370</v>
      </c>
      <c r="O48" s="144">
        <f t="shared" si="6"/>
        <v>920</v>
      </c>
      <c r="P48" s="163">
        <f t="shared" si="7"/>
        <v>774.33333333333337</v>
      </c>
      <c r="R48" s="164"/>
      <c r="S48" s="164"/>
      <c r="T48" s="164"/>
      <c r="V48" s="164"/>
      <c r="W48" s="164"/>
      <c r="X48" s="164"/>
    </row>
    <row r="49" spans="1:24" s="5" customFormat="1" ht="15" customHeight="1">
      <c r="A49" s="137" t="s">
        <v>30</v>
      </c>
      <c r="B49" s="138" t="s">
        <v>31</v>
      </c>
      <c r="C49" s="137" t="s">
        <v>27</v>
      </c>
      <c r="D49" s="161" t="s">
        <v>7</v>
      </c>
      <c r="E49" s="158">
        <v>5550</v>
      </c>
      <c r="F49" s="144">
        <f t="shared" si="0"/>
        <v>5272.5</v>
      </c>
      <c r="G49" s="144">
        <f t="shared" si="8"/>
        <v>1110</v>
      </c>
      <c r="H49" s="144">
        <f t="shared" si="1"/>
        <v>934.25</v>
      </c>
      <c r="I49" s="158">
        <v>4950</v>
      </c>
      <c r="J49" s="162">
        <f t="shared" si="2"/>
        <v>4702.5</v>
      </c>
      <c r="K49" s="144">
        <f t="shared" si="3"/>
        <v>990</v>
      </c>
      <c r="L49" s="144">
        <f t="shared" si="4"/>
        <v>833.25</v>
      </c>
      <c r="M49" s="158">
        <v>4600</v>
      </c>
      <c r="N49" s="144">
        <f t="shared" si="5"/>
        <v>4370</v>
      </c>
      <c r="O49" s="144">
        <f t="shared" si="6"/>
        <v>920</v>
      </c>
      <c r="P49" s="163">
        <f t="shared" si="7"/>
        <v>774.33333333333337</v>
      </c>
      <c r="R49" s="164"/>
      <c r="S49" s="164"/>
      <c r="T49" s="164"/>
      <c r="V49" s="164"/>
      <c r="W49" s="164"/>
      <c r="X49" s="164"/>
    </row>
    <row r="50" spans="1:24" s="5" customFormat="1" ht="15" customHeight="1">
      <c r="A50" s="137" t="s">
        <v>32</v>
      </c>
      <c r="B50" s="138" t="s">
        <v>33</v>
      </c>
      <c r="C50" s="137" t="s">
        <v>27</v>
      </c>
      <c r="D50" s="161" t="s">
        <v>7</v>
      </c>
      <c r="E50" s="158">
        <v>5550</v>
      </c>
      <c r="F50" s="144">
        <f t="shared" si="0"/>
        <v>5272.5</v>
      </c>
      <c r="G50" s="144">
        <f t="shared" si="8"/>
        <v>1110</v>
      </c>
      <c r="H50" s="144">
        <f t="shared" si="1"/>
        <v>934.25</v>
      </c>
      <c r="I50" s="158">
        <v>4950</v>
      </c>
      <c r="J50" s="162">
        <f t="shared" si="2"/>
        <v>4702.5</v>
      </c>
      <c r="K50" s="144">
        <f t="shared" si="3"/>
        <v>990</v>
      </c>
      <c r="L50" s="144">
        <f t="shared" si="4"/>
        <v>833.25</v>
      </c>
      <c r="M50" s="158">
        <v>4600</v>
      </c>
      <c r="N50" s="144">
        <f t="shared" si="5"/>
        <v>4370</v>
      </c>
      <c r="O50" s="144">
        <f t="shared" si="6"/>
        <v>920</v>
      </c>
      <c r="P50" s="163">
        <f t="shared" si="7"/>
        <v>774.33333333333337</v>
      </c>
      <c r="R50" s="164"/>
      <c r="S50" s="164"/>
      <c r="T50" s="164"/>
      <c r="V50" s="164"/>
      <c r="W50" s="164"/>
      <c r="X50" s="164"/>
    </row>
    <row r="51" spans="1:24" s="5" customFormat="1" ht="15" customHeight="1">
      <c r="A51" s="137" t="s">
        <v>34</v>
      </c>
      <c r="B51" s="138" t="s">
        <v>35</v>
      </c>
      <c r="C51" s="137" t="s">
        <v>27</v>
      </c>
      <c r="D51" s="161" t="s">
        <v>7</v>
      </c>
      <c r="E51" s="158">
        <v>7000</v>
      </c>
      <c r="F51" s="144">
        <f t="shared" si="0"/>
        <v>6650</v>
      </c>
      <c r="G51" s="144">
        <f t="shared" si="8"/>
        <v>1400</v>
      </c>
      <c r="H51" s="144">
        <f t="shared" si="1"/>
        <v>1178.3333333333333</v>
      </c>
      <c r="I51" s="158">
        <v>6500</v>
      </c>
      <c r="J51" s="162">
        <f t="shared" si="2"/>
        <v>6175</v>
      </c>
      <c r="K51" s="144">
        <f t="shared" si="3"/>
        <v>1300</v>
      </c>
      <c r="L51" s="144">
        <f t="shared" si="4"/>
        <v>1094.1666666666667</v>
      </c>
      <c r="M51" s="158">
        <v>6000</v>
      </c>
      <c r="N51" s="144">
        <f t="shared" si="5"/>
        <v>5700</v>
      </c>
      <c r="O51" s="144">
        <f t="shared" si="6"/>
        <v>1200</v>
      </c>
      <c r="P51" s="163">
        <f t="shared" si="7"/>
        <v>1010</v>
      </c>
      <c r="R51" s="164"/>
      <c r="S51" s="164"/>
      <c r="T51" s="164"/>
      <c r="V51" s="164"/>
      <c r="W51" s="164"/>
      <c r="X51" s="164"/>
    </row>
    <row r="52" spans="1:24" s="5" customFormat="1" ht="15" customHeight="1">
      <c r="A52" s="137" t="s">
        <v>36</v>
      </c>
      <c r="B52" s="138" t="s">
        <v>663</v>
      </c>
      <c r="C52" s="137" t="s">
        <v>27</v>
      </c>
      <c r="D52" s="161" t="s">
        <v>7</v>
      </c>
      <c r="E52" s="158">
        <v>5550</v>
      </c>
      <c r="F52" s="144">
        <f t="shared" si="0"/>
        <v>5272.5</v>
      </c>
      <c r="G52" s="144">
        <f t="shared" si="8"/>
        <v>1110</v>
      </c>
      <c r="H52" s="144">
        <f t="shared" si="1"/>
        <v>934.25</v>
      </c>
      <c r="I52" s="158">
        <v>4950</v>
      </c>
      <c r="J52" s="162">
        <f t="shared" si="2"/>
        <v>4702.5</v>
      </c>
      <c r="K52" s="144">
        <f t="shared" si="3"/>
        <v>990</v>
      </c>
      <c r="L52" s="144">
        <f t="shared" si="4"/>
        <v>833.25</v>
      </c>
      <c r="M52" s="257">
        <v>4600</v>
      </c>
      <c r="N52" s="144">
        <f t="shared" si="5"/>
        <v>4370</v>
      </c>
      <c r="O52" s="144">
        <f t="shared" si="6"/>
        <v>920</v>
      </c>
      <c r="P52" s="163">
        <f t="shared" si="7"/>
        <v>774.33333333333337</v>
      </c>
      <c r="R52" s="164"/>
      <c r="S52" s="164"/>
      <c r="T52" s="164"/>
      <c r="V52" s="164"/>
      <c r="W52" s="164"/>
      <c r="X52" s="164"/>
    </row>
    <row r="53" spans="1:24" s="5" customFormat="1" ht="15" customHeight="1">
      <c r="A53" s="137" t="s">
        <v>38</v>
      </c>
      <c r="B53" s="138" t="s">
        <v>10</v>
      </c>
      <c r="C53" s="137" t="s">
        <v>39</v>
      </c>
      <c r="D53" s="161" t="s">
        <v>7</v>
      </c>
      <c r="E53" s="158">
        <v>16000</v>
      </c>
      <c r="F53" s="144">
        <f t="shared" si="0"/>
        <v>15200</v>
      </c>
      <c r="G53" s="144">
        <f t="shared" si="8"/>
        <v>3200</v>
      </c>
      <c r="H53" s="144">
        <f t="shared" si="1"/>
        <v>2693.3333333333335</v>
      </c>
      <c r="I53" s="158">
        <v>13000</v>
      </c>
      <c r="J53" s="162">
        <f t="shared" si="2"/>
        <v>12350</v>
      </c>
      <c r="K53" s="144">
        <f t="shared" si="3"/>
        <v>2600</v>
      </c>
      <c r="L53" s="144">
        <f t="shared" si="4"/>
        <v>2188.3333333333335</v>
      </c>
      <c r="M53" s="158">
        <v>11750</v>
      </c>
      <c r="N53" s="144">
        <f t="shared" si="5"/>
        <v>11162.5</v>
      </c>
      <c r="O53" s="144">
        <f t="shared" si="6"/>
        <v>2350</v>
      </c>
      <c r="P53" s="163">
        <f t="shared" si="7"/>
        <v>1977.9166666666667</v>
      </c>
      <c r="R53" s="164"/>
      <c r="S53" s="164"/>
      <c r="T53" s="164"/>
      <c r="V53" s="164"/>
      <c r="W53" s="164"/>
      <c r="X53" s="164"/>
    </row>
    <row r="54" spans="1:24" s="5" customFormat="1" ht="15" customHeight="1">
      <c r="A54" s="137" t="s">
        <v>40</v>
      </c>
      <c r="B54" s="138" t="s">
        <v>11</v>
      </c>
      <c r="C54" s="137" t="s">
        <v>39</v>
      </c>
      <c r="D54" s="161" t="s">
        <v>7</v>
      </c>
      <c r="E54" s="158">
        <v>14000</v>
      </c>
      <c r="F54" s="144">
        <f t="shared" si="0"/>
        <v>13300</v>
      </c>
      <c r="G54" s="144">
        <f t="shared" si="8"/>
        <v>2800</v>
      </c>
      <c r="H54" s="144">
        <f t="shared" si="1"/>
        <v>2356.6666666666665</v>
      </c>
      <c r="I54" s="158">
        <v>12000</v>
      </c>
      <c r="J54" s="162">
        <f t="shared" si="2"/>
        <v>11400</v>
      </c>
      <c r="K54" s="144">
        <f t="shared" si="3"/>
        <v>2400</v>
      </c>
      <c r="L54" s="144">
        <f t="shared" si="4"/>
        <v>2020</v>
      </c>
      <c r="M54" s="158">
        <v>11000</v>
      </c>
      <c r="N54" s="144">
        <f t="shared" si="5"/>
        <v>10450</v>
      </c>
      <c r="O54" s="144">
        <f t="shared" si="6"/>
        <v>2200</v>
      </c>
      <c r="P54" s="163">
        <f t="shared" si="7"/>
        <v>1851.6666666666667</v>
      </c>
      <c r="R54" s="164"/>
      <c r="S54" s="164"/>
      <c r="T54" s="164"/>
      <c r="V54" s="164"/>
      <c r="W54" s="164"/>
      <c r="X54" s="164"/>
    </row>
    <row r="55" spans="1:24" s="5" customFormat="1" ht="15" customHeight="1">
      <c r="A55" s="137" t="s">
        <v>41</v>
      </c>
      <c r="B55" s="138" t="s">
        <v>12</v>
      </c>
      <c r="C55" s="137" t="s">
        <v>39</v>
      </c>
      <c r="D55" s="161" t="s">
        <v>7</v>
      </c>
      <c r="E55" s="158">
        <v>12600</v>
      </c>
      <c r="F55" s="144">
        <f t="shared" si="0"/>
        <v>11970</v>
      </c>
      <c r="G55" s="144">
        <f t="shared" si="8"/>
        <v>2520</v>
      </c>
      <c r="H55" s="144">
        <f t="shared" si="1"/>
        <v>2121</v>
      </c>
      <c r="I55" s="158">
        <v>10500</v>
      </c>
      <c r="J55" s="162">
        <f t="shared" si="2"/>
        <v>9975</v>
      </c>
      <c r="K55" s="144">
        <f t="shared" si="3"/>
        <v>2100</v>
      </c>
      <c r="L55" s="144">
        <f t="shared" si="4"/>
        <v>1767.5</v>
      </c>
      <c r="M55" s="158">
        <v>9750</v>
      </c>
      <c r="N55" s="144">
        <f t="shared" si="5"/>
        <v>9262.5</v>
      </c>
      <c r="O55" s="144">
        <f t="shared" si="6"/>
        <v>1950</v>
      </c>
      <c r="P55" s="163">
        <f t="shared" si="7"/>
        <v>1641.25</v>
      </c>
      <c r="R55" s="164"/>
      <c r="S55" s="164"/>
      <c r="T55" s="164"/>
      <c r="V55" s="164"/>
      <c r="W55" s="164"/>
      <c r="X55" s="164"/>
    </row>
    <row r="56" spans="1:24" s="5" customFormat="1" ht="15" customHeight="1">
      <c r="A56" s="137" t="s">
        <v>610</v>
      </c>
      <c r="B56" s="138" t="s">
        <v>44</v>
      </c>
      <c r="C56" s="137" t="s">
        <v>39</v>
      </c>
      <c r="D56" s="161" t="s">
        <v>7</v>
      </c>
      <c r="E56" s="158">
        <v>12600</v>
      </c>
      <c r="F56" s="144">
        <f t="shared" si="0"/>
        <v>11970</v>
      </c>
      <c r="G56" s="144">
        <f t="shared" si="8"/>
        <v>2520</v>
      </c>
      <c r="H56" s="144">
        <f t="shared" si="1"/>
        <v>2121</v>
      </c>
      <c r="I56" s="158">
        <v>10500</v>
      </c>
      <c r="J56" s="162">
        <f t="shared" si="2"/>
        <v>9975</v>
      </c>
      <c r="K56" s="144">
        <f t="shared" si="3"/>
        <v>2100</v>
      </c>
      <c r="L56" s="144">
        <f t="shared" si="4"/>
        <v>1767.5</v>
      </c>
      <c r="M56" s="158">
        <v>9750</v>
      </c>
      <c r="N56" s="144">
        <f t="shared" si="5"/>
        <v>9262.5</v>
      </c>
      <c r="O56" s="144">
        <f t="shared" si="6"/>
        <v>1950</v>
      </c>
      <c r="P56" s="163">
        <f t="shared" si="7"/>
        <v>1641.25</v>
      </c>
      <c r="R56" s="164"/>
      <c r="S56" s="164"/>
      <c r="T56" s="164"/>
      <c r="V56" s="164"/>
      <c r="W56" s="164"/>
      <c r="X56" s="164"/>
    </row>
    <row r="57" spans="1:24" s="5" customFormat="1" ht="15" customHeight="1">
      <c r="A57" s="137" t="s">
        <v>43</v>
      </c>
      <c r="B57" s="138" t="s">
        <v>13</v>
      </c>
      <c r="C57" s="137" t="s">
        <v>46</v>
      </c>
      <c r="D57" s="161" t="s">
        <v>7</v>
      </c>
      <c r="E57" s="158">
        <v>16700</v>
      </c>
      <c r="F57" s="144">
        <f t="shared" si="0"/>
        <v>15865</v>
      </c>
      <c r="G57" s="144">
        <f t="shared" si="8"/>
        <v>3340</v>
      </c>
      <c r="H57" s="144">
        <f t="shared" si="1"/>
        <v>2811.1666666666665</v>
      </c>
      <c r="I57" s="158">
        <v>12000</v>
      </c>
      <c r="J57" s="162">
        <f t="shared" si="2"/>
        <v>11400</v>
      </c>
      <c r="K57" s="144">
        <f t="shared" si="3"/>
        <v>2400</v>
      </c>
      <c r="L57" s="144">
        <f t="shared" si="4"/>
        <v>2020</v>
      </c>
      <c r="M57" s="158">
        <v>9750</v>
      </c>
      <c r="N57" s="144">
        <f t="shared" si="5"/>
        <v>9262.5</v>
      </c>
      <c r="O57" s="144">
        <f t="shared" si="6"/>
        <v>1950</v>
      </c>
      <c r="P57" s="163">
        <f t="shared" si="7"/>
        <v>1641.25</v>
      </c>
      <c r="R57" s="164"/>
      <c r="S57" s="164"/>
      <c r="T57" s="164"/>
      <c r="V57" s="164"/>
      <c r="W57" s="164"/>
      <c r="X57" s="164"/>
    </row>
    <row r="58" spans="1:24" s="5" customFormat="1" ht="15" customHeight="1">
      <c r="A58" s="137" t="s">
        <v>45</v>
      </c>
      <c r="B58" s="138" t="s">
        <v>14</v>
      </c>
      <c r="C58" s="137" t="s">
        <v>48</v>
      </c>
      <c r="D58" s="161" t="s">
        <v>7</v>
      </c>
      <c r="E58" s="158">
        <v>13750</v>
      </c>
      <c r="F58" s="144">
        <f t="shared" si="0"/>
        <v>13062.5</v>
      </c>
      <c r="G58" s="144">
        <f t="shared" si="8"/>
        <v>2750</v>
      </c>
      <c r="H58" s="144">
        <f t="shared" si="1"/>
        <v>2314.5833333333335</v>
      </c>
      <c r="I58" s="158">
        <v>12000</v>
      </c>
      <c r="J58" s="162">
        <f t="shared" si="2"/>
        <v>11400</v>
      </c>
      <c r="K58" s="144">
        <f t="shared" si="3"/>
        <v>2400</v>
      </c>
      <c r="L58" s="144">
        <f t="shared" si="4"/>
        <v>2020</v>
      </c>
      <c r="M58" s="158">
        <v>10250</v>
      </c>
      <c r="N58" s="144">
        <f t="shared" si="5"/>
        <v>9737.5</v>
      </c>
      <c r="O58" s="144">
        <f t="shared" si="6"/>
        <v>2050</v>
      </c>
      <c r="P58" s="163">
        <f t="shared" si="7"/>
        <v>1725.4166666666667</v>
      </c>
      <c r="R58" s="164"/>
      <c r="S58" s="164"/>
      <c r="T58" s="164"/>
      <c r="V58" s="164"/>
      <c r="W58" s="164"/>
      <c r="X58" s="164"/>
    </row>
    <row r="59" spans="1:24" s="5" customFormat="1" ht="15" customHeight="1">
      <c r="A59" s="137" t="s">
        <v>47</v>
      </c>
      <c r="B59" s="138" t="s">
        <v>15</v>
      </c>
      <c r="C59" s="137" t="s">
        <v>50</v>
      </c>
      <c r="D59" s="161" t="s">
        <v>7</v>
      </c>
      <c r="E59" s="158">
        <v>5500</v>
      </c>
      <c r="F59" s="144">
        <f t="shared" si="0"/>
        <v>5225</v>
      </c>
      <c r="G59" s="144">
        <f t="shared" si="8"/>
        <v>1100</v>
      </c>
      <c r="H59" s="144">
        <f t="shared" si="1"/>
        <v>925.83333333333337</v>
      </c>
      <c r="I59" s="158">
        <v>4500</v>
      </c>
      <c r="J59" s="162">
        <f t="shared" si="2"/>
        <v>4275</v>
      </c>
      <c r="K59" s="144">
        <f t="shared" si="3"/>
        <v>900</v>
      </c>
      <c r="L59" s="144">
        <f t="shared" si="4"/>
        <v>757.5</v>
      </c>
      <c r="M59" s="158">
        <v>4000</v>
      </c>
      <c r="N59" s="144">
        <f t="shared" si="5"/>
        <v>3800</v>
      </c>
      <c r="O59" s="144">
        <f t="shared" si="6"/>
        <v>800</v>
      </c>
      <c r="P59" s="163">
        <f t="shared" si="7"/>
        <v>673.33333333333337</v>
      </c>
      <c r="R59" s="164"/>
      <c r="S59" s="164"/>
      <c r="T59" s="164"/>
      <c r="V59" s="164"/>
      <c r="W59" s="164"/>
      <c r="X59" s="164"/>
    </row>
    <row r="60" spans="1:24" s="5" customFormat="1" ht="15" customHeight="1">
      <c r="A60" s="137" t="s">
        <v>49</v>
      </c>
      <c r="B60" s="138" t="s">
        <v>16</v>
      </c>
      <c r="C60" s="137" t="s">
        <v>52</v>
      </c>
      <c r="D60" s="161" t="s">
        <v>7</v>
      </c>
      <c r="E60" s="158">
        <v>9000</v>
      </c>
      <c r="F60" s="144">
        <f t="shared" si="0"/>
        <v>8550</v>
      </c>
      <c r="G60" s="144">
        <f t="shared" si="8"/>
        <v>1800</v>
      </c>
      <c r="H60" s="144">
        <f t="shared" si="1"/>
        <v>1515</v>
      </c>
      <c r="I60" s="158">
        <v>8500</v>
      </c>
      <c r="J60" s="162">
        <f t="shared" si="2"/>
        <v>8075</v>
      </c>
      <c r="K60" s="144">
        <f t="shared" si="3"/>
        <v>1700</v>
      </c>
      <c r="L60" s="144">
        <f t="shared" si="4"/>
        <v>1430.8333333333333</v>
      </c>
      <c r="M60" s="158">
        <v>8000</v>
      </c>
      <c r="N60" s="144">
        <f t="shared" si="5"/>
        <v>7600</v>
      </c>
      <c r="O60" s="144">
        <f t="shared" si="6"/>
        <v>1600</v>
      </c>
      <c r="P60" s="163">
        <f t="shared" si="7"/>
        <v>1346.6666666666667</v>
      </c>
      <c r="R60" s="164"/>
      <c r="S60" s="164"/>
      <c r="T60" s="164"/>
      <c r="V60" s="164"/>
      <c r="W60" s="164"/>
      <c r="X60" s="164"/>
    </row>
    <row r="61" spans="1:24" s="5" customFormat="1" ht="15" customHeight="1">
      <c r="A61" s="137" t="s">
        <v>51</v>
      </c>
      <c r="B61" s="138" t="s">
        <v>54</v>
      </c>
      <c r="C61" s="137" t="s">
        <v>52</v>
      </c>
      <c r="D61" s="161" t="s">
        <v>7</v>
      </c>
      <c r="E61" s="158">
        <v>9000</v>
      </c>
      <c r="F61" s="144">
        <f t="shared" si="0"/>
        <v>8550</v>
      </c>
      <c r="G61" s="144">
        <f t="shared" si="8"/>
        <v>1800</v>
      </c>
      <c r="H61" s="144">
        <f t="shared" si="1"/>
        <v>1515</v>
      </c>
      <c r="I61" s="158">
        <v>8000</v>
      </c>
      <c r="J61" s="162">
        <f t="shared" si="2"/>
        <v>7600</v>
      </c>
      <c r="K61" s="144">
        <f t="shared" si="3"/>
        <v>1600</v>
      </c>
      <c r="L61" s="144">
        <f t="shared" si="4"/>
        <v>1346.6666666666667</v>
      </c>
      <c r="M61" s="158">
        <v>7250</v>
      </c>
      <c r="N61" s="144">
        <f t="shared" si="5"/>
        <v>6887.5</v>
      </c>
      <c r="O61" s="144">
        <f t="shared" si="6"/>
        <v>1450</v>
      </c>
      <c r="P61" s="163">
        <f t="shared" si="7"/>
        <v>1220.4166666666667</v>
      </c>
      <c r="R61" s="164"/>
      <c r="S61" s="164"/>
      <c r="T61" s="164"/>
      <c r="V61" s="164"/>
      <c r="W61" s="164"/>
      <c r="X61" s="164"/>
    </row>
    <row r="62" spans="1:24" s="5" customFormat="1" ht="15" customHeight="1">
      <c r="A62" s="137" t="s">
        <v>53</v>
      </c>
      <c r="B62" s="138" t="s">
        <v>17</v>
      </c>
      <c r="C62" s="137" t="s">
        <v>56</v>
      </c>
      <c r="D62" s="161" t="s">
        <v>7</v>
      </c>
      <c r="E62" s="158">
        <v>13750</v>
      </c>
      <c r="F62" s="144">
        <f t="shared" si="0"/>
        <v>13062.5</v>
      </c>
      <c r="G62" s="144">
        <f t="shared" si="8"/>
        <v>2750</v>
      </c>
      <c r="H62" s="144">
        <f t="shared" si="1"/>
        <v>2314.5833333333335</v>
      </c>
      <c r="I62" s="158">
        <v>12000</v>
      </c>
      <c r="J62" s="162">
        <f t="shared" si="2"/>
        <v>11400</v>
      </c>
      <c r="K62" s="144">
        <f t="shared" si="3"/>
        <v>2400</v>
      </c>
      <c r="L62" s="144">
        <f t="shared" si="4"/>
        <v>2020</v>
      </c>
      <c r="M62" s="158">
        <v>10750</v>
      </c>
      <c r="N62" s="144">
        <f t="shared" si="5"/>
        <v>10212.5</v>
      </c>
      <c r="O62" s="144">
        <f t="shared" si="6"/>
        <v>2150</v>
      </c>
      <c r="P62" s="163">
        <f t="shared" si="7"/>
        <v>1809.5833333333333</v>
      </c>
      <c r="R62" s="164"/>
      <c r="S62" s="164"/>
      <c r="T62" s="164"/>
      <c r="V62" s="164"/>
      <c r="W62" s="164"/>
      <c r="X62" s="164"/>
    </row>
    <row r="63" spans="1:24" s="5" customFormat="1" ht="15" customHeight="1">
      <c r="A63" s="137" t="s">
        <v>55</v>
      </c>
      <c r="B63" s="149" t="s">
        <v>351</v>
      </c>
      <c r="C63" s="137" t="s">
        <v>59</v>
      </c>
      <c r="D63" s="161" t="s">
        <v>7</v>
      </c>
      <c r="E63" s="158"/>
      <c r="F63" s="144"/>
      <c r="G63" s="144"/>
      <c r="H63" s="144"/>
      <c r="I63" s="158"/>
      <c r="J63" s="162"/>
      <c r="K63" s="144"/>
      <c r="L63" s="144"/>
      <c r="M63" s="158"/>
      <c r="N63" s="144"/>
      <c r="O63" s="144"/>
      <c r="P63" s="163"/>
      <c r="R63" s="164"/>
      <c r="S63" s="164"/>
      <c r="T63" s="164"/>
      <c r="V63" s="164"/>
      <c r="W63" s="164"/>
      <c r="X63" s="164"/>
    </row>
    <row r="64" spans="1:24" s="5" customFormat="1" ht="15" customHeight="1">
      <c r="A64" s="137" t="s">
        <v>57</v>
      </c>
      <c r="B64" s="149" t="s">
        <v>352</v>
      </c>
      <c r="C64" s="137" t="s">
        <v>59</v>
      </c>
      <c r="D64" s="161" t="s">
        <v>7</v>
      </c>
      <c r="E64" s="158"/>
      <c r="F64" s="144"/>
      <c r="G64" s="144"/>
      <c r="H64" s="144"/>
      <c r="I64" s="158"/>
      <c r="J64" s="162"/>
      <c r="K64" s="144"/>
      <c r="L64" s="144"/>
      <c r="M64" s="158"/>
      <c r="N64" s="144"/>
      <c r="O64" s="144"/>
      <c r="P64" s="163"/>
      <c r="R64" s="164"/>
      <c r="S64" s="164"/>
      <c r="T64" s="164"/>
      <c r="V64" s="164"/>
      <c r="W64" s="164"/>
      <c r="X64" s="164"/>
    </row>
    <row r="65" spans="1:24" s="5" customFormat="1" ht="15" customHeight="1">
      <c r="A65" s="137" t="s">
        <v>61</v>
      </c>
      <c r="B65" s="149" t="s">
        <v>348</v>
      </c>
      <c r="C65" s="137" t="s">
        <v>59</v>
      </c>
      <c r="D65" s="139" t="s">
        <v>60</v>
      </c>
      <c r="E65" s="158"/>
      <c r="F65" s="144"/>
      <c r="G65" s="144"/>
      <c r="H65" s="144"/>
      <c r="I65" s="158"/>
      <c r="J65" s="162"/>
      <c r="K65" s="144"/>
      <c r="L65" s="144"/>
      <c r="M65" s="158">
        <v>4900</v>
      </c>
      <c r="N65" s="144">
        <f t="shared" si="5"/>
        <v>4655</v>
      </c>
      <c r="O65" s="144">
        <f t="shared" si="6"/>
        <v>980</v>
      </c>
      <c r="P65" s="163">
        <f t="shared" si="7"/>
        <v>824.83333333333337</v>
      </c>
      <c r="R65" s="164"/>
      <c r="S65" s="164"/>
      <c r="T65" s="164"/>
      <c r="V65" s="164"/>
      <c r="W65" s="164"/>
      <c r="X65" s="164"/>
    </row>
    <row r="66" spans="1:24" s="5" customFormat="1" ht="15" customHeight="1">
      <c r="A66" s="137" t="s">
        <v>63</v>
      </c>
      <c r="B66" s="149" t="s">
        <v>62</v>
      </c>
      <c r="C66" s="137" t="s">
        <v>59</v>
      </c>
      <c r="D66" s="139" t="s">
        <v>60</v>
      </c>
      <c r="E66" s="158"/>
      <c r="F66" s="144"/>
      <c r="G66" s="144"/>
      <c r="H66" s="144"/>
      <c r="I66" s="158">
        <v>7365</v>
      </c>
      <c r="J66" s="162">
        <f t="shared" si="2"/>
        <v>6996.75</v>
      </c>
      <c r="K66" s="144">
        <f t="shared" si="3"/>
        <v>1473</v>
      </c>
      <c r="L66" s="144">
        <f t="shared" si="4"/>
        <v>1239.7749999999999</v>
      </c>
      <c r="M66" s="158"/>
      <c r="N66" s="144"/>
      <c r="O66" s="144"/>
      <c r="P66" s="163"/>
      <c r="R66" s="164"/>
      <c r="S66" s="164"/>
      <c r="T66" s="164"/>
    </row>
    <row r="67" spans="1:24" s="5" customFormat="1" ht="15" customHeight="1">
      <c r="A67" s="137" t="s">
        <v>349</v>
      </c>
      <c r="B67" s="149" t="s">
        <v>64</v>
      </c>
      <c r="C67" s="137" t="s">
        <v>59</v>
      </c>
      <c r="D67" s="139" t="s">
        <v>60</v>
      </c>
      <c r="E67" s="158"/>
      <c r="F67" s="144"/>
      <c r="G67" s="144"/>
      <c r="H67" s="144"/>
      <c r="I67" s="158">
        <v>7365</v>
      </c>
      <c r="J67" s="162">
        <f t="shared" si="2"/>
        <v>6996.75</v>
      </c>
      <c r="K67" s="144">
        <f t="shared" si="3"/>
        <v>1473</v>
      </c>
      <c r="L67" s="144">
        <f t="shared" si="4"/>
        <v>1239.7749999999999</v>
      </c>
      <c r="M67" s="158"/>
      <c r="N67" s="144"/>
      <c r="O67" s="144"/>
      <c r="P67" s="163"/>
      <c r="R67" s="164"/>
      <c r="S67" s="164"/>
      <c r="T67" s="164"/>
    </row>
    <row r="68" spans="1:24" s="5" customFormat="1" ht="15" customHeight="1">
      <c r="A68" s="137" t="s">
        <v>468</v>
      </c>
      <c r="B68" s="149" t="s">
        <v>533</v>
      </c>
      <c r="C68" s="137" t="s">
        <v>7</v>
      </c>
      <c r="D68" s="139" t="s">
        <v>7</v>
      </c>
      <c r="E68" s="158"/>
      <c r="F68" s="144"/>
      <c r="G68" s="144"/>
      <c r="H68" s="144"/>
      <c r="I68" s="158"/>
      <c r="J68" s="162"/>
      <c r="K68" s="144"/>
      <c r="L68" s="144"/>
      <c r="M68" s="158"/>
      <c r="N68" s="144"/>
      <c r="O68" s="144"/>
      <c r="P68" s="163"/>
      <c r="R68" s="164"/>
      <c r="S68" s="164"/>
      <c r="T68" s="164"/>
      <c r="V68" s="164"/>
      <c r="W68" s="164"/>
      <c r="X68" s="164"/>
    </row>
    <row r="69" spans="1:24" s="20" customFormat="1" ht="15" customHeight="1">
      <c r="A69" s="23" t="s">
        <v>1014</v>
      </c>
      <c r="B69" s="54" t="s">
        <v>1185</v>
      </c>
      <c r="C69" s="23" t="s">
        <v>7</v>
      </c>
      <c r="D69" s="21" t="s">
        <v>7</v>
      </c>
      <c r="E69" s="304">
        <v>13000</v>
      </c>
      <c r="F69" s="303">
        <f t="shared" ref="F69" si="9">E69*0.95</f>
        <v>12350</v>
      </c>
      <c r="G69" s="303">
        <f t="shared" ref="G69" si="10">E69/5</f>
        <v>2600</v>
      </c>
      <c r="H69" s="303">
        <f t="shared" ref="H69" si="11">E69*1.01/6</f>
        <v>2188.3333333333335</v>
      </c>
      <c r="I69" s="304">
        <v>11000</v>
      </c>
      <c r="J69" s="56">
        <f t="shared" ref="J69" si="12">I69*0.95</f>
        <v>10450</v>
      </c>
      <c r="K69" s="303">
        <f t="shared" ref="K69" si="13">I69/5</f>
        <v>2200</v>
      </c>
      <c r="L69" s="303">
        <f t="shared" ref="L69" si="14">I69*1.01/6</f>
        <v>1851.6666666666667</v>
      </c>
      <c r="M69" s="304">
        <v>9000</v>
      </c>
      <c r="N69" s="303">
        <f t="shared" ref="N69" si="15">M69*0.95</f>
        <v>8550</v>
      </c>
      <c r="O69" s="303">
        <f t="shared" ref="O69" si="16">M69/5</f>
        <v>1800</v>
      </c>
      <c r="P69" s="268">
        <f t="shared" ref="P69" si="17">M69*1.01/6</f>
        <v>1515</v>
      </c>
      <c r="R69" s="214"/>
      <c r="S69" s="214"/>
      <c r="T69" s="214"/>
      <c r="V69" s="214"/>
      <c r="W69" s="214"/>
      <c r="X69" s="214"/>
    </row>
    <row r="70" spans="1:24" s="20" customFormat="1" ht="15" customHeight="1">
      <c r="A70" s="137" t="s">
        <v>1015</v>
      </c>
      <c r="B70" s="54" t="s">
        <v>1012</v>
      </c>
      <c r="C70" s="23" t="s">
        <v>59</v>
      </c>
      <c r="D70" s="38" t="s">
        <v>7</v>
      </c>
      <c r="E70" s="259"/>
      <c r="F70" s="258"/>
      <c r="G70" s="258"/>
      <c r="H70" s="258"/>
      <c r="I70" s="259"/>
      <c r="J70" s="56"/>
      <c r="K70" s="258"/>
      <c r="L70" s="258"/>
      <c r="M70" s="259">
        <v>4900</v>
      </c>
      <c r="N70" s="258">
        <f t="shared" ref="N70:N71" si="18">M70*0.95</f>
        <v>4655</v>
      </c>
      <c r="O70" s="258">
        <f t="shared" ref="O70:O71" si="19">M70/5</f>
        <v>980</v>
      </c>
      <c r="P70" s="268">
        <f t="shared" ref="P70:P71" si="20">M70*1.01/6</f>
        <v>824.83333333333337</v>
      </c>
      <c r="R70" s="269"/>
      <c r="S70" s="214"/>
      <c r="T70" s="214"/>
      <c r="V70" s="214"/>
      <c r="W70" s="214"/>
      <c r="X70" s="214"/>
    </row>
    <row r="71" spans="1:24" s="20" customFormat="1" ht="15" customHeight="1">
      <c r="A71" s="137" t="s">
        <v>1184</v>
      </c>
      <c r="B71" s="54" t="s">
        <v>1013</v>
      </c>
      <c r="C71" s="23" t="s">
        <v>59</v>
      </c>
      <c r="D71" s="38" t="s">
        <v>7</v>
      </c>
      <c r="E71" s="259"/>
      <c r="F71" s="258"/>
      <c r="G71" s="258"/>
      <c r="H71" s="258"/>
      <c r="I71" s="259"/>
      <c r="J71" s="56"/>
      <c r="K71" s="258"/>
      <c r="L71" s="258"/>
      <c r="M71" s="259">
        <v>4900</v>
      </c>
      <c r="N71" s="258">
        <f t="shared" si="18"/>
        <v>4655</v>
      </c>
      <c r="O71" s="258">
        <f t="shared" si="19"/>
        <v>980</v>
      </c>
      <c r="P71" s="268">
        <f t="shared" si="20"/>
        <v>824.83333333333337</v>
      </c>
      <c r="R71" s="269"/>
      <c r="S71" s="214"/>
      <c r="T71" s="214"/>
      <c r="V71" s="214"/>
      <c r="W71" s="214"/>
      <c r="X71" s="214"/>
    </row>
    <row r="72" spans="1:24" s="5" customFormat="1" ht="15" customHeight="1">
      <c r="A72" s="137" t="s">
        <v>350</v>
      </c>
      <c r="B72" s="149" t="s">
        <v>469</v>
      </c>
      <c r="C72" s="137" t="s">
        <v>7</v>
      </c>
      <c r="D72" s="139" t="s">
        <v>7</v>
      </c>
      <c r="E72" s="158">
        <v>16400</v>
      </c>
      <c r="F72" s="144">
        <f>E72*0.95</f>
        <v>15580</v>
      </c>
      <c r="G72" s="144">
        <f>E72/5</f>
        <v>3280</v>
      </c>
      <c r="H72" s="144">
        <f>E72*1.01/6</f>
        <v>2760.6666666666665</v>
      </c>
      <c r="I72" s="158">
        <v>14560</v>
      </c>
      <c r="J72" s="162">
        <f>I72*0.95</f>
        <v>13832</v>
      </c>
      <c r="K72" s="144">
        <f>I72/5</f>
        <v>2912</v>
      </c>
      <c r="L72" s="144">
        <f>I72*1.01/6</f>
        <v>2450.9333333333334</v>
      </c>
      <c r="M72" s="158">
        <v>12600</v>
      </c>
      <c r="N72" s="144">
        <f>M72*0.95</f>
        <v>11970</v>
      </c>
      <c r="O72" s="144">
        <f>M72/5</f>
        <v>2520</v>
      </c>
      <c r="P72" s="163">
        <f>M72*1.01/6</f>
        <v>2121</v>
      </c>
      <c r="R72" s="164"/>
      <c r="S72" s="164"/>
      <c r="T72" s="164"/>
      <c r="V72" s="164"/>
      <c r="W72" s="164"/>
      <c r="X72" s="164"/>
    </row>
    <row r="73" spans="1:24" s="5" customFormat="1" ht="15" customHeight="1">
      <c r="A73" s="137"/>
      <c r="B73" s="149"/>
      <c r="C73" s="165"/>
      <c r="D73" s="166"/>
      <c r="E73" s="284"/>
      <c r="F73" s="285"/>
      <c r="G73" s="285"/>
      <c r="H73" s="285"/>
      <c r="I73" s="284"/>
      <c r="J73" s="286"/>
      <c r="K73" s="285"/>
      <c r="L73" s="285"/>
      <c r="M73" s="284"/>
      <c r="N73" s="285"/>
      <c r="O73" s="285"/>
      <c r="P73" s="287"/>
      <c r="R73" s="164"/>
      <c r="S73" s="164"/>
      <c r="T73" s="164"/>
      <c r="V73" s="164"/>
      <c r="W73" s="164"/>
      <c r="X73" s="164"/>
    </row>
    <row r="74" spans="1:24" s="5" customFormat="1" ht="15" customHeight="1">
      <c r="A74" s="145" t="s">
        <v>641</v>
      </c>
      <c r="B74" s="245" t="s">
        <v>1061</v>
      </c>
      <c r="C74" s="246"/>
      <c r="D74" s="247"/>
      <c r="E74" s="280" t="s">
        <v>535</v>
      </c>
      <c r="F74" s="280" t="s">
        <v>347</v>
      </c>
      <c r="G74" s="281" t="s">
        <v>345</v>
      </c>
      <c r="H74" s="281" t="s">
        <v>346</v>
      </c>
      <c r="I74" s="280" t="s">
        <v>535</v>
      </c>
      <c r="J74" s="282" t="s">
        <v>347</v>
      </c>
      <c r="K74" s="281" t="s">
        <v>345</v>
      </c>
      <c r="L74" s="281" t="s">
        <v>346</v>
      </c>
      <c r="M74" s="280" t="s">
        <v>535</v>
      </c>
      <c r="N74" s="280" t="s">
        <v>347</v>
      </c>
      <c r="O74" s="281" t="s">
        <v>345</v>
      </c>
      <c r="P74" s="283" t="s">
        <v>346</v>
      </c>
    </row>
    <row r="75" spans="1:24" s="5" customFormat="1" ht="15" customHeight="1">
      <c r="A75" s="137" t="s">
        <v>65</v>
      </c>
      <c r="B75" s="138" t="s">
        <v>26</v>
      </c>
      <c r="C75" s="137" t="s">
        <v>27</v>
      </c>
      <c r="D75" s="161" t="s">
        <v>7</v>
      </c>
      <c r="E75" s="158">
        <v>20000</v>
      </c>
      <c r="F75" s="144">
        <f t="shared" ref="F75:F92" si="21">E75*0.95</f>
        <v>19000</v>
      </c>
      <c r="G75" s="144">
        <f>E75/5</f>
        <v>4000</v>
      </c>
      <c r="H75" s="144">
        <f t="shared" ref="H75:H92" si="22">E75*1.01/6</f>
        <v>3366.6666666666665</v>
      </c>
      <c r="I75" s="158">
        <v>18000</v>
      </c>
      <c r="J75" s="162">
        <f t="shared" ref="J75:J96" si="23">I75*0.95</f>
        <v>17100</v>
      </c>
      <c r="K75" s="144">
        <f t="shared" ref="K75:K96" si="24">I75/5</f>
        <v>3600</v>
      </c>
      <c r="L75" s="144">
        <f t="shared" ref="L75:L96" si="25">I75*1.01/6</f>
        <v>3030</v>
      </c>
      <c r="M75" s="158">
        <v>15750</v>
      </c>
      <c r="N75" s="144">
        <f t="shared" ref="N75:N93" si="26">M75*0.95</f>
        <v>14962.5</v>
      </c>
      <c r="O75" s="144">
        <f t="shared" ref="O75:O93" si="27">M75/5</f>
        <v>3150</v>
      </c>
      <c r="P75" s="163">
        <f t="shared" ref="P75:P93" si="28">M75*1.01/6</f>
        <v>2651.25</v>
      </c>
      <c r="R75" s="164"/>
      <c r="S75" s="164"/>
      <c r="T75" s="164"/>
      <c r="V75" s="164"/>
      <c r="W75" s="164"/>
      <c r="X75" s="164"/>
    </row>
    <row r="76" spans="1:24" s="5" customFormat="1" ht="15" customHeight="1">
      <c r="A76" s="137" t="s">
        <v>538</v>
      </c>
      <c r="B76" s="138" t="s">
        <v>29</v>
      </c>
      <c r="C76" s="137" t="s">
        <v>27</v>
      </c>
      <c r="D76" s="161" t="s">
        <v>7</v>
      </c>
      <c r="E76" s="158">
        <v>5550</v>
      </c>
      <c r="F76" s="144">
        <f t="shared" si="21"/>
        <v>5272.5</v>
      </c>
      <c r="G76" s="144">
        <f t="shared" ref="G76:G92" si="29">E76/5</f>
        <v>1110</v>
      </c>
      <c r="H76" s="144">
        <f t="shared" si="22"/>
        <v>934.25</v>
      </c>
      <c r="I76" s="158">
        <v>4950</v>
      </c>
      <c r="J76" s="162">
        <f t="shared" si="23"/>
        <v>4702.5</v>
      </c>
      <c r="K76" s="144">
        <f t="shared" si="24"/>
        <v>990</v>
      </c>
      <c r="L76" s="144">
        <f t="shared" si="25"/>
        <v>833.25</v>
      </c>
      <c r="M76" s="158">
        <v>4600</v>
      </c>
      <c r="N76" s="144">
        <f t="shared" si="26"/>
        <v>4370</v>
      </c>
      <c r="O76" s="144">
        <f t="shared" si="27"/>
        <v>920</v>
      </c>
      <c r="P76" s="163">
        <f t="shared" si="28"/>
        <v>774.33333333333337</v>
      </c>
      <c r="R76" s="164"/>
      <c r="S76" s="164"/>
      <c r="T76" s="164"/>
      <c r="V76" s="164"/>
      <c r="W76" s="164"/>
      <c r="X76" s="164"/>
    </row>
    <row r="77" spans="1:24" s="5" customFormat="1" ht="15" customHeight="1">
      <c r="A77" s="137" t="s">
        <v>539</v>
      </c>
      <c r="B77" s="138" t="s">
        <v>31</v>
      </c>
      <c r="C77" s="137" t="s">
        <v>27</v>
      </c>
      <c r="D77" s="161" t="s">
        <v>7</v>
      </c>
      <c r="E77" s="158">
        <v>5550</v>
      </c>
      <c r="F77" s="144">
        <f t="shared" si="21"/>
        <v>5272.5</v>
      </c>
      <c r="G77" s="144">
        <f t="shared" si="29"/>
        <v>1110</v>
      </c>
      <c r="H77" s="144">
        <f t="shared" si="22"/>
        <v>934.25</v>
      </c>
      <c r="I77" s="158">
        <v>4950</v>
      </c>
      <c r="J77" s="162">
        <f t="shared" si="23"/>
        <v>4702.5</v>
      </c>
      <c r="K77" s="144">
        <f t="shared" si="24"/>
        <v>990</v>
      </c>
      <c r="L77" s="144">
        <f t="shared" si="25"/>
        <v>833.25</v>
      </c>
      <c r="M77" s="158">
        <v>4600</v>
      </c>
      <c r="N77" s="144">
        <f t="shared" si="26"/>
        <v>4370</v>
      </c>
      <c r="O77" s="144">
        <f t="shared" si="27"/>
        <v>920</v>
      </c>
      <c r="P77" s="163">
        <f t="shared" si="28"/>
        <v>774.33333333333337</v>
      </c>
      <c r="R77" s="164"/>
      <c r="S77" s="164"/>
      <c r="T77" s="164"/>
      <c r="V77" s="164"/>
      <c r="W77" s="164"/>
      <c r="X77" s="164"/>
    </row>
    <row r="78" spans="1:24" s="5" customFormat="1" ht="15" customHeight="1">
      <c r="A78" s="137" t="s">
        <v>540</v>
      </c>
      <c r="B78" s="138" t="s">
        <v>33</v>
      </c>
      <c r="C78" s="137" t="s">
        <v>27</v>
      </c>
      <c r="D78" s="161" t="s">
        <v>7</v>
      </c>
      <c r="E78" s="158">
        <v>5550</v>
      </c>
      <c r="F78" s="144">
        <f t="shared" si="21"/>
        <v>5272.5</v>
      </c>
      <c r="G78" s="144">
        <f t="shared" si="29"/>
        <v>1110</v>
      </c>
      <c r="H78" s="144">
        <f t="shared" si="22"/>
        <v>934.25</v>
      </c>
      <c r="I78" s="158">
        <v>4950</v>
      </c>
      <c r="J78" s="162">
        <f t="shared" si="23"/>
        <v>4702.5</v>
      </c>
      <c r="K78" s="144">
        <f t="shared" si="24"/>
        <v>990</v>
      </c>
      <c r="L78" s="144">
        <f t="shared" si="25"/>
        <v>833.25</v>
      </c>
      <c r="M78" s="158">
        <v>4600</v>
      </c>
      <c r="N78" s="144">
        <f t="shared" si="26"/>
        <v>4370</v>
      </c>
      <c r="O78" s="144">
        <f t="shared" si="27"/>
        <v>920</v>
      </c>
      <c r="P78" s="163">
        <f t="shared" si="28"/>
        <v>774.33333333333337</v>
      </c>
      <c r="R78" s="164"/>
      <c r="S78" s="164"/>
      <c r="T78" s="164"/>
      <c r="V78" s="164"/>
      <c r="W78" s="164"/>
      <c r="X78" s="164"/>
    </row>
    <row r="79" spans="1:24" s="5" customFormat="1" ht="15" customHeight="1">
      <c r="A79" s="137" t="s">
        <v>541</v>
      </c>
      <c r="B79" s="138" t="s">
        <v>35</v>
      </c>
      <c r="C79" s="137" t="s">
        <v>27</v>
      </c>
      <c r="D79" s="161" t="s">
        <v>7</v>
      </c>
      <c r="E79" s="158">
        <v>7000</v>
      </c>
      <c r="F79" s="144">
        <f t="shared" si="21"/>
        <v>6650</v>
      </c>
      <c r="G79" s="144">
        <f t="shared" si="29"/>
        <v>1400</v>
      </c>
      <c r="H79" s="144">
        <f t="shared" si="22"/>
        <v>1178.3333333333333</v>
      </c>
      <c r="I79" s="158">
        <v>6500</v>
      </c>
      <c r="J79" s="162">
        <f t="shared" si="23"/>
        <v>6175</v>
      </c>
      <c r="K79" s="144">
        <f t="shared" si="24"/>
        <v>1300</v>
      </c>
      <c r="L79" s="144">
        <f t="shared" si="25"/>
        <v>1094.1666666666667</v>
      </c>
      <c r="M79" s="158">
        <v>6000</v>
      </c>
      <c r="N79" s="144">
        <f t="shared" si="26"/>
        <v>5700</v>
      </c>
      <c r="O79" s="144">
        <f t="shared" si="27"/>
        <v>1200</v>
      </c>
      <c r="P79" s="163">
        <f t="shared" si="28"/>
        <v>1010</v>
      </c>
      <c r="R79" s="164"/>
      <c r="S79" s="164"/>
      <c r="T79" s="164"/>
      <c r="V79" s="164"/>
      <c r="W79" s="164"/>
      <c r="X79" s="164"/>
    </row>
    <row r="80" spans="1:24" s="5" customFormat="1" ht="15" customHeight="1">
      <c r="A80" s="137" t="s">
        <v>542</v>
      </c>
      <c r="B80" s="138" t="s">
        <v>663</v>
      </c>
      <c r="C80" s="137" t="s">
        <v>27</v>
      </c>
      <c r="D80" s="161" t="s">
        <v>7</v>
      </c>
      <c r="E80" s="158">
        <v>5550</v>
      </c>
      <c r="F80" s="144">
        <f t="shared" si="21"/>
        <v>5272.5</v>
      </c>
      <c r="G80" s="144">
        <f t="shared" si="29"/>
        <v>1110</v>
      </c>
      <c r="H80" s="144">
        <f t="shared" si="22"/>
        <v>934.25</v>
      </c>
      <c r="I80" s="158">
        <v>4950</v>
      </c>
      <c r="J80" s="162">
        <f t="shared" si="23"/>
        <v>4702.5</v>
      </c>
      <c r="K80" s="144">
        <f t="shared" si="24"/>
        <v>990</v>
      </c>
      <c r="L80" s="144">
        <f t="shared" si="25"/>
        <v>833.25</v>
      </c>
      <c r="M80" s="257">
        <v>4600</v>
      </c>
      <c r="N80" s="144">
        <f t="shared" si="26"/>
        <v>4370</v>
      </c>
      <c r="O80" s="144">
        <f t="shared" si="27"/>
        <v>920</v>
      </c>
      <c r="P80" s="163">
        <f t="shared" si="28"/>
        <v>774.33333333333337</v>
      </c>
      <c r="R80" s="164"/>
      <c r="S80" s="164"/>
      <c r="T80" s="164"/>
      <c r="V80" s="164"/>
      <c r="W80" s="164"/>
      <c r="X80" s="164"/>
    </row>
    <row r="81" spans="1:24" s="5" customFormat="1" ht="15" customHeight="1">
      <c r="A81" s="137" t="s">
        <v>543</v>
      </c>
      <c r="B81" s="138" t="s">
        <v>10</v>
      </c>
      <c r="C81" s="137" t="s">
        <v>39</v>
      </c>
      <c r="D81" s="161" t="s">
        <v>7</v>
      </c>
      <c r="E81" s="158">
        <v>15750</v>
      </c>
      <c r="F81" s="144">
        <f t="shared" si="21"/>
        <v>14962.5</v>
      </c>
      <c r="G81" s="144">
        <f t="shared" si="29"/>
        <v>3150</v>
      </c>
      <c r="H81" s="144">
        <f t="shared" si="22"/>
        <v>2651.25</v>
      </c>
      <c r="I81" s="158">
        <v>12750</v>
      </c>
      <c r="J81" s="162">
        <f t="shared" si="23"/>
        <v>12112.5</v>
      </c>
      <c r="K81" s="144">
        <f t="shared" si="24"/>
        <v>2550</v>
      </c>
      <c r="L81" s="144">
        <f t="shared" si="25"/>
        <v>2146.25</v>
      </c>
      <c r="M81" s="158">
        <v>11750</v>
      </c>
      <c r="N81" s="144">
        <f t="shared" si="26"/>
        <v>11162.5</v>
      </c>
      <c r="O81" s="144">
        <f t="shared" si="27"/>
        <v>2350</v>
      </c>
      <c r="P81" s="163">
        <f t="shared" si="28"/>
        <v>1977.9166666666667</v>
      </c>
      <c r="R81" s="164"/>
      <c r="S81" s="164"/>
      <c r="T81" s="164"/>
      <c r="V81" s="164"/>
      <c r="W81" s="164"/>
      <c r="X81" s="164"/>
    </row>
    <row r="82" spans="1:24" s="5" customFormat="1" ht="15" customHeight="1">
      <c r="A82" s="137" t="s">
        <v>544</v>
      </c>
      <c r="B82" s="138" t="s">
        <v>11</v>
      </c>
      <c r="C82" s="137" t="s">
        <v>39</v>
      </c>
      <c r="D82" s="161" t="s">
        <v>7</v>
      </c>
      <c r="E82" s="158">
        <v>13500</v>
      </c>
      <c r="F82" s="144">
        <f t="shared" si="21"/>
        <v>12825</v>
      </c>
      <c r="G82" s="144">
        <f t="shared" si="29"/>
        <v>2700</v>
      </c>
      <c r="H82" s="144">
        <f t="shared" si="22"/>
        <v>2272.5</v>
      </c>
      <c r="I82" s="158">
        <v>12000</v>
      </c>
      <c r="J82" s="162">
        <f t="shared" si="23"/>
        <v>11400</v>
      </c>
      <c r="K82" s="144">
        <f t="shared" si="24"/>
        <v>2400</v>
      </c>
      <c r="L82" s="144">
        <f t="shared" si="25"/>
        <v>2020</v>
      </c>
      <c r="M82" s="158">
        <v>11000</v>
      </c>
      <c r="N82" s="144">
        <f t="shared" si="26"/>
        <v>10450</v>
      </c>
      <c r="O82" s="144">
        <f t="shared" si="27"/>
        <v>2200</v>
      </c>
      <c r="P82" s="163">
        <f t="shared" si="28"/>
        <v>1851.6666666666667</v>
      </c>
      <c r="R82" s="164"/>
      <c r="S82" s="164"/>
      <c r="T82" s="164"/>
      <c r="V82" s="164"/>
      <c r="W82" s="164"/>
      <c r="X82" s="164"/>
    </row>
    <row r="83" spans="1:24" s="5" customFormat="1" ht="15" customHeight="1">
      <c r="A83" s="137" t="s">
        <v>545</v>
      </c>
      <c r="B83" s="138" t="s">
        <v>12</v>
      </c>
      <c r="C83" s="137" t="s">
        <v>39</v>
      </c>
      <c r="D83" s="161" t="s">
        <v>7</v>
      </c>
      <c r="E83" s="158">
        <v>12600</v>
      </c>
      <c r="F83" s="144">
        <f t="shared" si="21"/>
        <v>11970</v>
      </c>
      <c r="G83" s="144">
        <f t="shared" si="29"/>
        <v>2520</v>
      </c>
      <c r="H83" s="144">
        <f t="shared" si="22"/>
        <v>2121</v>
      </c>
      <c r="I83" s="158">
        <v>10500</v>
      </c>
      <c r="J83" s="162">
        <f t="shared" si="23"/>
        <v>9975</v>
      </c>
      <c r="K83" s="144">
        <f t="shared" si="24"/>
        <v>2100</v>
      </c>
      <c r="L83" s="144">
        <f t="shared" si="25"/>
        <v>1767.5</v>
      </c>
      <c r="M83" s="158">
        <v>9750</v>
      </c>
      <c r="N83" s="144">
        <f t="shared" si="26"/>
        <v>9262.5</v>
      </c>
      <c r="O83" s="144">
        <f t="shared" si="27"/>
        <v>1950</v>
      </c>
      <c r="P83" s="163">
        <f t="shared" si="28"/>
        <v>1641.25</v>
      </c>
      <c r="R83" s="164"/>
      <c r="S83" s="164"/>
      <c r="T83" s="164"/>
      <c r="V83" s="164"/>
      <c r="W83" s="164"/>
      <c r="X83" s="164"/>
    </row>
    <row r="84" spans="1:24" s="5" customFormat="1" ht="15" customHeight="1">
      <c r="A84" s="137" t="s">
        <v>546</v>
      </c>
      <c r="B84" s="138" t="s">
        <v>44</v>
      </c>
      <c r="C84" s="137" t="s">
        <v>39</v>
      </c>
      <c r="D84" s="161" t="s">
        <v>7</v>
      </c>
      <c r="E84" s="158">
        <v>12600</v>
      </c>
      <c r="F84" s="144">
        <f t="shared" si="21"/>
        <v>11970</v>
      </c>
      <c r="G84" s="144">
        <f t="shared" si="29"/>
        <v>2520</v>
      </c>
      <c r="H84" s="144">
        <f t="shared" si="22"/>
        <v>2121</v>
      </c>
      <c r="I84" s="158">
        <v>10500</v>
      </c>
      <c r="J84" s="162">
        <f t="shared" si="23"/>
        <v>9975</v>
      </c>
      <c r="K84" s="144">
        <f t="shared" si="24"/>
        <v>2100</v>
      </c>
      <c r="L84" s="144">
        <f t="shared" si="25"/>
        <v>1767.5</v>
      </c>
      <c r="M84" s="158">
        <v>9750</v>
      </c>
      <c r="N84" s="144">
        <f t="shared" si="26"/>
        <v>9262.5</v>
      </c>
      <c r="O84" s="144">
        <f t="shared" si="27"/>
        <v>1950</v>
      </c>
      <c r="P84" s="163">
        <f t="shared" si="28"/>
        <v>1641.25</v>
      </c>
      <c r="R84" s="164"/>
      <c r="S84" s="164"/>
      <c r="T84" s="164"/>
      <c r="V84" s="164"/>
      <c r="W84" s="164"/>
      <c r="X84" s="164"/>
    </row>
    <row r="85" spans="1:24" s="5" customFormat="1" ht="15" customHeight="1">
      <c r="A85" s="137" t="s">
        <v>547</v>
      </c>
      <c r="B85" s="138" t="s">
        <v>13</v>
      </c>
      <c r="C85" s="137" t="s">
        <v>46</v>
      </c>
      <c r="D85" s="161" t="s">
        <v>7</v>
      </c>
      <c r="E85" s="158">
        <v>16000</v>
      </c>
      <c r="F85" s="144">
        <f t="shared" si="21"/>
        <v>15200</v>
      </c>
      <c r="G85" s="144">
        <f t="shared" si="29"/>
        <v>3200</v>
      </c>
      <c r="H85" s="144">
        <f t="shared" si="22"/>
        <v>2693.3333333333335</v>
      </c>
      <c r="I85" s="158">
        <v>11250</v>
      </c>
      <c r="J85" s="162">
        <f t="shared" si="23"/>
        <v>10687.5</v>
      </c>
      <c r="K85" s="144">
        <f t="shared" si="24"/>
        <v>2250</v>
      </c>
      <c r="L85" s="144">
        <f t="shared" si="25"/>
        <v>1893.75</v>
      </c>
      <c r="M85" s="158">
        <v>8750</v>
      </c>
      <c r="N85" s="144">
        <f t="shared" si="26"/>
        <v>8312.5</v>
      </c>
      <c r="O85" s="144">
        <f t="shared" si="27"/>
        <v>1750</v>
      </c>
      <c r="P85" s="163">
        <f t="shared" si="28"/>
        <v>1472.9166666666667</v>
      </c>
      <c r="R85" s="164"/>
      <c r="S85" s="164"/>
      <c r="T85" s="164"/>
      <c r="V85" s="164"/>
      <c r="W85" s="164"/>
      <c r="X85" s="164"/>
    </row>
    <row r="86" spans="1:24" s="5" customFormat="1" ht="15" customHeight="1">
      <c r="A86" s="137" t="s">
        <v>548</v>
      </c>
      <c r="B86" s="138" t="s">
        <v>14</v>
      </c>
      <c r="C86" s="137" t="s">
        <v>48</v>
      </c>
      <c r="D86" s="161" t="s">
        <v>7</v>
      </c>
      <c r="E86" s="158">
        <v>13750</v>
      </c>
      <c r="F86" s="144">
        <f t="shared" si="21"/>
        <v>13062.5</v>
      </c>
      <c r="G86" s="144">
        <f t="shared" si="29"/>
        <v>2750</v>
      </c>
      <c r="H86" s="144">
        <f t="shared" si="22"/>
        <v>2314.5833333333335</v>
      </c>
      <c r="I86" s="158">
        <v>11850</v>
      </c>
      <c r="J86" s="162">
        <f t="shared" si="23"/>
        <v>11257.5</v>
      </c>
      <c r="K86" s="144">
        <f t="shared" si="24"/>
        <v>2370</v>
      </c>
      <c r="L86" s="144">
        <f t="shared" si="25"/>
        <v>1994.75</v>
      </c>
      <c r="M86" s="158">
        <v>10250</v>
      </c>
      <c r="N86" s="144">
        <f t="shared" si="26"/>
        <v>9737.5</v>
      </c>
      <c r="O86" s="144">
        <f t="shared" si="27"/>
        <v>2050</v>
      </c>
      <c r="P86" s="163">
        <f t="shared" si="28"/>
        <v>1725.4166666666667</v>
      </c>
      <c r="R86" s="164"/>
      <c r="S86" s="164"/>
      <c r="T86" s="164"/>
      <c r="V86" s="164"/>
      <c r="W86" s="164"/>
      <c r="X86" s="164"/>
    </row>
    <row r="87" spans="1:24" s="5" customFormat="1" ht="15" customHeight="1">
      <c r="A87" s="137" t="s">
        <v>549</v>
      </c>
      <c r="B87" s="138" t="s">
        <v>15</v>
      </c>
      <c r="C87" s="137" t="s">
        <v>50</v>
      </c>
      <c r="D87" s="161" t="s">
        <v>7</v>
      </c>
      <c r="E87" s="158">
        <v>5500</v>
      </c>
      <c r="F87" s="144">
        <f t="shared" si="21"/>
        <v>5225</v>
      </c>
      <c r="G87" s="144">
        <f t="shared" si="29"/>
        <v>1100</v>
      </c>
      <c r="H87" s="144">
        <f t="shared" si="22"/>
        <v>925.83333333333337</v>
      </c>
      <c r="I87" s="158">
        <v>4500</v>
      </c>
      <c r="J87" s="162">
        <f t="shared" si="23"/>
        <v>4275</v>
      </c>
      <c r="K87" s="144">
        <f t="shared" si="24"/>
        <v>900</v>
      </c>
      <c r="L87" s="144">
        <f t="shared" si="25"/>
        <v>757.5</v>
      </c>
      <c r="M87" s="158">
        <v>4000</v>
      </c>
      <c r="N87" s="144">
        <f t="shared" si="26"/>
        <v>3800</v>
      </c>
      <c r="O87" s="144">
        <f t="shared" si="27"/>
        <v>800</v>
      </c>
      <c r="P87" s="163">
        <f t="shared" si="28"/>
        <v>673.33333333333337</v>
      </c>
      <c r="R87" s="164"/>
      <c r="S87" s="164"/>
      <c r="T87" s="164"/>
      <c r="V87" s="164"/>
      <c r="W87" s="164"/>
      <c r="X87" s="164"/>
    </row>
    <row r="88" spans="1:24" s="5" customFormat="1" ht="15" customHeight="1">
      <c r="A88" s="137" t="s">
        <v>550</v>
      </c>
      <c r="B88" s="138" t="s">
        <v>16</v>
      </c>
      <c r="C88" s="137" t="s">
        <v>52</v>
      </c>
      <c r="D88" s="161" t="s">
        <v>7</v>
      </c>
      <c r="E88" s="158">
        <v>9000</v>
      </c>
      <c r="F88" s="144">
        <f t="shared" si="21"/>
        <v>8550</v>
      </c>
      <c r="G88" s="144">
        <f t="shared" si="29"/>
        <v>1800</v>
      </c>
      <c r="H88" s="144">
        <f t="shared" si="22"/>
        <v>1515</v>
      </c>
      <c r="I88" s="158">
        <v>8500</v>
      </c>
      <c r="J88" s="162">
        <f t="shared" si="23"/>
        <v>8075</v>
      </c>
      <c r="K88" s="144">
        <f t="shared" si="24"/>
        <v>1700</v>
      </c>
      <c r="L88" s="144">
        <f t="shared" si="25"/>
        <v>1430.8333333333333</v>
      </c>
      <c r="M88" s="158">
        <v>8000</v>
      </c>
      <c r="N88" s="144">
        <f t="shared" si="26"/>
        <v>7600</v>
      </c>
      <c r="O88" s="144">
        <f t="shared" si="27"/>
        <v>1600</v>
      </c>
      <c r="P88" s="163">
        <f t="shared" si="28"/>
        <v>1346.6666666666667</v>
      </c>
      <c r="R88" s="164"/>
      <c r="S88" s="164"/>
      <c r="T88" s="164"/>
      <c r="V88" s="164"/>
      <c r="W88" s="164"/>
      <c r="X88" s="164"/>
    </row>
    <row r="89" spans="1:24" s="5" customFormat="1" ht="15" customHeight="1">
      <c r="A89" s="137" t="s">
        <v>551</v>
      </c>
      <c r="B89" s="138" t="s">
        <v>54</v>
      </c>
      <c r="C89" s="137" t="s">
        <v>52</v>
      </c>
      <c r="D89" s="161" t="s">
        <v>7</v>
      </c>
      <c r="E89" s="158">
        <v>9000</v>
      </c>
      <c r="F89" s="144">
        <f t="shared" si="21"/>
        <v>8550</v>
      </c>
      <c r="G89" s="144">
        <f t="shared" si="29"/>
        <v>1800</v>
      </c>
      <c r="H89" s="144">
        <f t="shared" si="22"/>
        <v>1515</v>
      </c>
      <c r="I89" s="158">
        <v>8100</v>
      </c>
      <c r="J89" s="162">
        <f t="shared" si="23"/>
        <v>7695</v>
      </c>
      <c r="K89" s="144">
        <f t="shared" si="24"/>
        <v>1620</v>
      </c>
      <c r="L89" s="144">
        <f t="shared" si="25"/>
        <v>1363.5</v>
      </c>
      <c r="M89" s="158">
        <v>7250</v>
      </c>
      <c r="N89" s="144">
        <f t="shared" si="26"/>
        <v>6887.5</v>
      </c>
      <c r="O89" s="144">
        <f t="shared" si="27"/>
        <v>1450</v>
      </c>
      <c r="P89" s="163">
        <f t="shared" si="28"/>
        <v>1220.4166666666667</v>
      </c>
      <c r="R89" s="164"/>
      <c r="S89" s="164"/>
      <c r="T89" s="164"/>
      <c r="V89" s="164"/>
      <c r="W89" s="164"/>
      <c r="X89" s="164"/>
    </row>
    <row r="90" spans="1:24" s="5" customFormat="1" ht="15" customHeight="1">
      <c r="A90" s="137" t="s">
        <v>552</v>
      </c>
      <c r="B90" s="138" t="s">
        <v>17</v>
      </c>
      <c r="C90" s="137" t="s">
        <v>56</v>
      </c>
      <c r="D90" s="161" t="s">
        <v>7</v>
      </c>
      <c r="E90" s="158">
        <v>13750</v>
      </c>
      <c r="F90" s="144">
        <f t="shared" si="21"/>
        <v>13062.5</v>
      </c>
      <c r="G90" s="144">
        <f t="shared" si="29"/>
        <v>2750</v>
      </c>
      <c r="H90" s="144">
        <f t="shared" si="22"/>
        <v>2314.5833333333335</v>
      </c>
      <c r="I90" s="158">
        <v>11500</v>
      </c>
      <c r="J90" s="162">
        <f t="shared" si="23"/>
        <v>10925</v>
      </c>
      <c r="K90" s="144">
        <f t="shared" si="24"/>
        <v>2300</v>
      </c>
      <c r="L90" s="144">
        <f t="shared" si="25"/>
        <v>1935.8333333333333</v>
      </c>
      <c r="M90" s="158">
        <v>10750</v>
      </c>
      <c r="N90" s="144">
        <f t="shared" si="26"/>
        <v>10212.5</v>
      </c>
      <c r="O90" s="144">
        <f t="shared" si="27"/>
        <v>2150</v>
      </c>
      <c r="P90" s="163">
        <f t="shared" si="28"/>
        <v>1809.5833333333333</v>
      </c>
      <c r="R90" s="164"/>
      <c r="S90" s="164"/>
      <c r="T90" s="164"/>
      <c r="V90" s="164"/>
      <c r="W90" s="164"/>
      <c r="X90" s="164"/>
    </row>
    <row r="91" spans="1:24" s="5" customFormat="1" ht="15" customHeight="1">
      <c r="A91" s="137" t="s">
        <v>553</v>
      </c>
      <c r="B91" s="149" t="s">
        <v>351</v>
      </c>
      <c r="C91" s="137" t="s">
        <v>59</v>
      </c>
      <c r="D91" s="161" t="s">
        <v>7</v>
      </c>
      <c r="E91" s="158">
        <v>8000</v>
      </c>
      <c r="F91" s="144">
        <f t="shared" si="21"/>
        <v>7600</v>
      </c>
      <c r="G91" s="144">
        <f t="shared" si="29"/>
        <v>1600</v>
      </c>
      <c r="H91" s="144">
        <f t="shared" si="22"/>
        <v>1346.6666666666667</v>
      </c>
      <c r="I91" s="158">
        <v>7500</v>
      </c>
      <c r="J91" s="162">
        <f t="shared" si="23"/>
        <v>7125</v>
      </c>
      <c r="K91" s="144">
        <f t="shared" si="24"/>
        <v>1500</v>
      </c>
      <c r="L91" s="144">
        <f t="shared" si="25"/>
        <v>1262.5</v>
      </c>
      <c r="M91" s="158">
        <v>7000</v>
      </c>
      <c r="N91" s="144">
        <f t="shared" si="26"/>
        <v>6650</v>
      </c>
      <c r="O91" s="144">
        <f t="shared" si="27"/>
        <v>1400</v>
      </c>
      <c r="P91" s="163">
        <f t="shared" si="28"/>
        <v>1178.3333333333333</v>
      </c>
      <c r="R91" s="164"/>
      <c r="S91" s="164"/>
      <c r="T91" s="164"/>
      <c r="V91" s="164"/>
      <c r="W91" s="164"/>
      <c r="X91" s="164"/>
    </row>
    <row r="92" spans="1:24" s="5" customFormat="1" ht="15" customHeight="1">
      <c r="A92" s="137" t="s">
        <v>554</v>
      </c>
      <c r="B92" s="149" t="s">
        <v>352</v>
      </c>
      <c r="C92" s="137" t="s">
        <v>59</v>
      </c>
      <c r="D92" s="161" t="s">
        <v>7</v>
      </c>
      <c r="E92" s="158">
        <v>8000</v>
      </c>
      <c r="F92" s="144">
        <f t="shared" si="21"/>
        <v>7600</v>
      </c>
      <c r="G92" s="144">
        <f t="shared" si="29"/>
        <v>1600</v>
      </c>
      <c r="H92" s="144">
        <f t="shared" si="22"/>
        <v>1346.6666666666667</v>
      </c>
      <c r="I92" s="158">
        <v>7500</v>
      </c>
      <c r="J92" s="162">
        <f t="shared" si="23"/>
        <v>7125</v>
      </c>
      <c r="K92" s="144">
        <f t="shared" si="24"/>
        <v>1500</v>
      </c>
      <c r="L92" s="144">
        <f t="shared" si="25"/>
        <v>1262.5</v>
      </c>
      <c r="M92" s="158">
        <v>7000</v>
      </c>
      <c r="N92" s="144">
        <f t="shared" si="26"/>
        <v>6650</v>
      </c>
      <c r="O92" s="144">
        <f t="shared" si="27"/>
        <v>1400</v>
      </c>
      <c r="P92" s="163">
        <f t="shared" si="28"/>
        <v>1178.3333333333333</v>
      </c>
      <c r="R92" s="164"/>
      <c r="S92" s="164"/>
      <c r="T92" s="164"/>
      <c r="V92" s="164"/>
      <c r="W92" s="164"/>
      <c r="X92" s="164"/>
    </row>
    <row r="93" spans="1:24" s="5" customFormat="1" ht="15" customHeight="1">
      <c r="A93" s="137" t="s">
        <v>555</v>
      </c>
      <c r="B93" s="149" t="s">
        <v>348</v>
      </c>
      <c r="C93" s="137" t="s">
        <v>59</v>
      </c>
      <c r="D93" s="139" t="s">
        <v>60</v>
      </c>
      <c r="E93" s="158"/>
      <c r="F93" s="144"/>
      <c r="G93" s="144"/>
      <c r="H93" s="144"/>
      <c r="I93" s="158"/>
      <c r="J93" s="162"/>
      <c r="K93" s="144"/>
      <c r="L93" s="144"/>
      <c r="M93" s="158">
        <v>4100</v>
      </c>
      <c r="N93" s="144">
        <f t="shared" si="26"/>
        <v>3895</v>
      </c>
      <c r="O93" s="144">
        <f t="shared" si="27"/>
        <v>820</v>
      </c>
      <c r="P93" s="163">
        <f t="shared" si="28"/>
        <v>690.16666666666663</v>
      </c>
      <c r="R93" s="164"/>
      <c r="S93" s="164"/>
      <c r="T93" s="164"/>
      <c r="V93" s="164"/>
      <c r="W93" s="164"/>
      <c r="X93" s="164"/>
    </row>
    <row r="94" spans="1:24" s="5" customFormat="1" ht="15" customHeight="1">
      <c r="A94" s="137" t="s">
        <v>556</v>
      </c>
      <c r="B94" s="149" t="s">
        <v>62</v>
      </c>
      <c r="C94" s="137" t="s">
        <v>59</v>
      </c>
      <c r="D94" s="139" t="s">
        <v>60</v>
      </c>
      <c r="E94" s="158"/>
      <c r="F94" s="144"/>
      <c r="G94" s="144"/>
      <c r="H94" s="144"/>
      <c r="I94" s="158">
        <v>7365</v>
      </c>
      <c r="J94" s="162">
        <f t="shared" si="23"/>
        <v>6996.75</v>
      </c>
      <c r="K94" s="144">
        <f t="shared" si="24"/>
        <v>1473</v>
      </c>
      <c r="L94" s="144">
        <f t="shared" si="25"/>
        <v>1239.7749999999999</v>
      </c>
      <c r="M94" s="158"/>
      <c r="N94" s="144"/>
      <c r="O94" s="144"/>
      <c r="P94" s="163"/>
      <c r="R94" s="164"/>
      <c r="S94" s="164"/>
      <c r="T94" s="164"/>
    </row>
    <row r="95" spans="1:24" s="5" customFormat="1" ht="15" customHeight="1">
      <c r="A95" s="137" t="s">
        <v>557</v>
      </c>
      <c r="B95" s="149" t="s">
        <v>64</v>
      </c>
      <c r="C95" s="137" t="s">
        <v>59</v>
      </c>
      <c r="D95" s="139" t="s">
        <v>60</v>
      </c>
      <c r="E95" s="158"/>
      <c r="F95" s="144"/>
      <c r="G95" s="144"/>
      <c r="H95" s="144"/>
      <c r="I95" s="158">
        <v>7365</v>
      </c>
      <c r="J95" s="162">
        <f t="shared" si="23"/>
        <v>6996.75</v>
      </c>
      <c r="K95" s="144">
        <f t="shared" si="24"/>
        <v>1473</v>
      </c>
      <c r="L95" s="144">
        <f t="shared" si="25"/>
        <v>1239.7749999999999</v>
      </c>
      <c r="M95" s="158"/>
      <c r="N95" s="144"/>
      <c r="O95" s="144"/>
      <c r="P95" s="163"/>
      <c r="R95" s="164"/>
      <c r="S95" s="164"/>
      <c r="T95" s="164"/>
    </row>
    <row r="96" spans="1:24" s="5" customFormat="1" ht="15" customHeight="1">
      <c r="A96" s="137" t="s">
        <v>558</v>
      </c>
      <c r="B96" s="149" t="s">
        <v>533</v>
      </c>
      <c r="C96" s="137" t="s">
        <v>7</v>
      </c>
      <c r="D96" s="139" t="s">
        <v>7</v>
      </c>
      <c r="E96" s="158">
        <v>16140</v>
      </c>
      <c r="F96" s="144">
        <f>E96*0.95</f>
        <v>15333</v>
      </c>
      <c r="G96" s="144">
        <f>E96/5</f>
        <v>3228</v>
      </c>
      <c r="H96" s="144">
        <f>E96*1.01/6</f>
        <v>2716.9</v>
      </c>
      <c r="I96" s="158">
        <v>12075</v>
      </c>
      <c r="J96" s="162">
        <f t="shared" si="23"/>
        <v>11471.25</v>
      </c>
      <c r="K96" s="144">
        <f t="shared" si="24"/>
        <v>2415</v>
      </c>
      <c r="L96" s="144">
        <f t="shared" si="25"/>
        <v>2032.625</v>
      </c>
      <c r="M96" s="158">
        <v>10080</v>
      </c>
      <c r="N96" s="144">
        <f>M96*0.95</f>
        <v>9576</v>
      </c>
      <c r="O96" s="144">
        <f>M96/5</f>
        <v>2016</v>
      </c>
      <c r="P96" s="163">
        <f>M96*1.01/6</f>
        <v>1696.8</v>
      </c>
      <c r="R96" s="164"/>
      <c r="S96" s="164"/>
      <c r="T96" s="164"/>
      <c r="V96" s="164"/>
      <c r="W96" s="164"/>
      <c r="X96" s="164"/>
    </row>
    <row r="97" spans="1:15" s="5" customFormat="1" ht="15" customHeight="1">
      <c r="A97" s="137"/>
      <c r="B97" s="149"/>
      <c r="C97" s="165"/>
      <c r="D97" s="166"/>
      <c r="E97" s="147"/>
      <c r="F97" s="142"/>
      <c r="G97" s="142"/>
      <c r="H97" s="147"/>
      <c r="I97" s="142"/>
      <c r="J97" s="167"/>
      <c r="K97" s="147"/>
      <c r="L97" s="142"/>
      <c r="M97" s="142"/>
      <c r="N97" s="119"/>
      <c r="O97" s="119"/>
    </row>
    <row r="98" spans="1:15" s="5" customFormat="1" ht="15" customHeight="1">
      <c r="A98" s="145" t="s">
        <v>1067</v>
      </c>
      <c r="B98" s="152" t="s">
        <v>675</v>
      </c>
      <c r="C98" s="153"/>
      <c r="D98" s="154"/>
      <c r="E98" s="158" t="s">
        <v>535</v>
      </c>
      <c r="F98" s="168" t="s">
        <v>347</v>
      </c>
      <c r="G98" s="168" t="s">
        <v>345</v>
      </c>
      <c r="H98" s="168" t="s">
        <v>346</v>
      </c>
      <c r="I98" s="169"/>
      <c r="J98" s="118"/>
      <c r="K98" s="119"/>
      <c r="L98" s="119"/>
      <c r="M98" s="119"/>
      <c r="N98" s="119"/>
      <c r="O98" s="119"/>
    </row>
    <row r="99" spans="1:15" s="5" customFormat="1" ht="15" customHeight="1">
      <c r="A99" s="137" t="s">
        <v>1068</v>
      </c>
      <c r="B99" s="149" t="s">
        <v>26</v>
      </c>
      <c r="C99" s="137" t="s">
        <v>27</v>
      </c>
      <c r="D99" s="161" t="s">
        <v>7</v>
      </c>
      <c r="E99" s="158">
        <v>17500</v>
      </c>
      <c r="F99" s="144">
        <f t="shared" ref="F99:F118" si="30">E99*0.95</f>
        <v>16625</v>
      </c>
      <c r="G99" s="144">
        <f t="shared" ref="G99:G120" si="31">E99/5</f>
        <v>3500</v>
      </c>
      <c r="H99" s="144">
        <f t="shared" ref="H99:H118" si="32">E99*1.01/6</f>
        <v>2945.8333333333335</v>
      </c>
      <c r="I99" s="142"/>
      <c r="J99" s="167"/>
      <c r="K99" s="170"/>
      <c r="L99" s="119"/>
      <c r="M99" s="119"/>
      <c r="N99" s="119"/>
      <c r="O99" s="119"/>
    </row>
    <row r="100" spans="1:15" s="5" customFormat="1" ht="15" customHeight="1">
      <c r="A100" s="137" t="s">
        <v>1069</v>
      </c>
      <c r="B100" s="149" t="s">
        <v>29</v>
      </c>
      <c r="C100" s="137" t="s">
        <v>27</v>
      </c>
      <c r="D100" s="161" t="s">
        <v>7</v>
      </c>
      <c r="E100" s="158">
        <v>4800</v>
      </c>
      <c r="F100" s="144">
        <f t="shared" si="30"/>
        <v>4560</v>
      </c>
      <c r="G100" s="144">
        <f t="shared" si="31"/>
        <v>960</v>
      </c>
      <c r="H100" s="144">
        <f t="shared" si="32"/>
        <v>808</v>
      </c>
      <c r="I100" s="142"/>
      <c r="J100" s="167"/>
      <c r="K100" s="170"/>
      <c r="L100" s="119"/>
      <c r="M100" s="119"/>
      <c r="N100" s="119"/>
      <c r="O100" s="119"/>
    </row>
    <row r="101" spans="1:15" s="5" customFormat="1" ht="15" customHeight="1">
      <c r="A101" s="137" t="s">
        <v>1070</v>
      </c>
      <c r="B101" s="149" t="s">
        <v>31</v>
      </c>
      <c r="C101" s="137" t="s">
        <v>27</v>
      </c>
      <c r="D101" s="161" t="s">
        <v>7</v>
      </c>
      <c r="E101" s="158">
        <v>4800</v>
      </c>
      <c r="F101" s="144">
        <f t="shared" si="30"/>
        <v>4560</v>
      </c>
      <c r="G101" s="144">
        <f t="shared" si="31"/>
        <v>960</v>
      </c>
      <c r="H101" s="144">
        <f t="shared" si="32"/>
        <v>808</v>
      </c>
      <c r="I101" s="142"/>
      <c r="J101" s="167"/>
      <c r="K101" s="170"/>
      <c r="L101" s="119"/>
      <c r="M101" s="119"/>
      <c r="N101" s="119"/>
      <c r="O101" s="119"/>
    </row>
    <row r="102" spans="1:15" s="5" customFormat="1" ht="15" customHeight="1">
      <c r="A102" s="137" t="s">
        <v>1071</v>
      </c>
      <c r="B102" s="149" t="s">
        <v>33</v>
      </c>
      <c r="C102" s="137" t="s">
        <v>27</v>
      </c>
      <c r="D102" s="161" t="s">
        <v>7</v>
      </c>
      <c r="E102" s="158">
        <v>4800</v>
      </c>
      <c r="F102" s="144">
        <f t="shared" si="30"/>
        <v>4560</v>
      </c>
      <c r="G102" s="144">
        <f t="shared" si="31"/>
        <v>960</v>
      </c>
      <c r="H102" s="144">
        <f t="shared" si="32"/>
        <v>808</v>
      </c>
      <c r="I102" s="142"/>
      <c r="J102" s="167"/>
      <c r="K102" s="170"/>
      <c r="L102" s="119"/>
      <c r="M102" s="119"/>
      <c r="N102" s="119"/>
      <c r="O102" s="119"/>
    </row>
    <row r="103" spans="1:15" s="5" customFormat="1" ht="15" customHeight="1">
      <c r="A103" s="137" t="s">
        <v>1072</v>
      </c>
      <c r="B103" s="149" t="s">
        <v>35</v>
      </c>
      <c r="C103" s="137" t="s">
        <v>27</v>
      </c>
      <c r="D103" s="161" t="s">
        <v>7</v>
      </c>
      <c r="E103" s="158">
        <v>6250</v>
      </c>
      <c r="F103" s="144">
        <f t="shared" si="30"/>
        <v>5937.5</v>
      </c>
      <c r="G103" s="144">
        <f t="shared" si="31"/>
        <v>1250</v>
      </c>
      <c r="H103" s="144">
        <f t="shared" si="32"/>
        <v>1052.0833333333333</v>
      </c>
      <c r="I103" s="142"/>
      <c r="J103" s="167"/>
      <c r="K103" s="170"/>
      <c r="L103" s="119"/>
      <c r="M103" s="119"/>
      <c r="N103" s="119"/>
      <c r="O103" s="119"/>
    </row>
    <row r="104" spans="1:15" s="5" customFormat="1" ht="15" customHeight="1">
      <c r="A104" s="137" t="s">
        <v>1073</v>
      </c>
      <c r="B104" s="149" t="s">
        <v>37</v>
      </c>
      <c r="C104" s="137" t="s">
        <v>27</v>
      </c>
      <c r="D104" s="161" t="s">
        <v>7</v>
      </c>
      <c r="E104" s="158">
        <v>4800</v>
      </c>
      <c r="F104" s="144">
        <f t="shared" si="30"/>
        <v>4560</v>
      </c>
      <c r="G104" s="144">
        <f t="shared" si="31"/>
        <v>960</v>
      </c>
      <c r="H104" s="144">
        <f t="shared" si="32"/>
        <v>808</v>
      </c>
      <c r="I104" s="142"/>
      <c r="J104" s="167"/>
      <c r="K104" s="170"/>
      <c r="L104" s="119"/>
      <c r="M104" s="119"/>
      <c r="N104" s="119"/>
      <c r="O104" s="119"/>
    </row>
    <row r="105" spans="1:15" s="5" customFormat="1" ht="15" customHeight="1">
      <c r="A105" s="137" t="s">
        <v>1074</v>
      </c>
      <c r="B105" s="149" t="s">
        <v>10</v>
      </c>
      <c r="C105" s="137" t="s">
        <v>39</v>
      </c>
      <c r="D105" s="161" t="s">
        <v>7</v>
      </c>
      <c r="E105" s="158">
        <v>15250</v>
      </c>
      <c r="F105" s="144">
        <f t="shared" si="30"/>
        <v>14487.5</v>
      </c>
      <c r="G105" s="144">
        <f t="shared" si="31"/>
        <v>3050</v>
      </c>
      <c r="H105" s="144">
        <f t="shared" si="32"/>
        <v>2567.0833333333335</v>
      </c>
      <c r="I105" s="142"/>
      <c r="J105" s="167"/>
      <c r="K105" s="170"/>
      <c r="L105" s="119"/>
      <c r="M105" s="119"/>
      <c r="N105" s="119"/>
      <c r="O105" s="119"/>
    </row>
    <row r="106" spans="1:15" s="5" customFormat="1" ht="15" customHeight="1">
      <c r="A106" s="137" t="s">
        <v>1075</v>
      </c>
      <c r="B106" s="149" t="s">
        <v>11</v>
      </c>
      <c r="C106" s="137" t="s">
        <v>39</v>
      </c>
      <c r="D106" s="161" t="s">
        <v>7</v>
      </c>
      <c r="E106" s="158">
        <v>12750</v>
      </c>
      <c r="F106" s="144">
        <f t="shared" si="30"/>
        <v>12112.5</v>
      </c>
      <c r="G106" s="144">
        <f t="shared" si="31"/>
        <v>2550</v>
      </c>
      <c r="H106" s="144">
        <f t="shared" si="32"/>
        <v>2146.25</v>
      </c>
      <c r="I106" s="142"/>
      <c r="J106" s="167"/>
      <c r="K106" s="170"/>
      <c r="L106" s="119"/>
      <c r="M106" s="119"/>
      <c r="N106" s="119"/>
      <c r="O106" s="119"/>
    </row>
    <row r="107" spans="1:15" s="5" customFormat="1" ht="15" customHeight="1">
      <c r="A107" s="137" t="s">
        <v>1076</v>
      </c>
      <c r="B107" s="149" t="s">
        <v>12</v>
      </c>
      <c r="C107" s="137" t="s">
        <v>39</v>
      </c>
      <c r="D107" s="161" t="s">
        <v>7</v>
      </c>
      <c r="E107" s="158">
        <v>12980</v>
      </c>
      <c r="F107" s="144">
        <f t="shared" si="30"/>
        <v>12331</v>
      </c>
      <c r="G107" s="144">
        <f t="shared" si="31"/>
        <v>2596</v>
      </c>
      <c r="H107" s="144">
        <f t="shared" si="32"/>
        <v>2184.9666666666667</v>
      </c>
      <c r="I107" s="142"/>
      <c r="J107" s="167"/>
      <c r="K107" s="170"/>
      <c r="L107" s="119"/>
      <c r="M107" s="119"/>
      <c r="N107" s="119"/>
      <c r="O107" s="119"/>
    </row>
    <row r="108" spans="1:15" s="5" customFormat="1" ht="15" customHeight="1">
      <c r="A108" s="137" t="s">
        <v>1077</v>
      </c>
      <c r="B108" s="149" t="s">
        <v>42</v>
      </c>
      <c r="C108" s="137" t="s">
        <v>39</v>
      </c>
      <c r="D108" s="161" t="s">
        <v>7</v>
      </c>
      <c r="E108" s="158">
        <v>7930</v>
      </c>
      <c r="F108" s="144">
        <f t="shared" si="30"/>
        <v>7533.5</v>
      </c>
      <c r="G108" s="144">
        <f t="shared" si="31"/>
        <v>1586</v>
      </c>
      <c r="H108" s="144">
        <f t="shared" si="32"/>
        <v>1334.8833333333334</v>
      </c>
      <c r="I108" s="142"/>
      <c r="K108" s="170"/>
      <c r="L108" s="119"/>
      <c r="M108" s="119"/>
      <c r="N108" s="119"/>
      <c r="O108" s="119"/>
    </row>
    <row r="109" spans="1:15" s="5" customFormat="1" ht="15" customHeight="1">
      <c r="A109" s="137" t="s">
        <v>1078</v>
      </c>
      <c r="B109" s="149" t="s">
        <v>44</v>
      </c>
      <c r="C109" s="137" t="s">
        <v>39</v>
      </c>
      <c r="D109" s="161" t="s">
        <v>7</v>
      </c>
      <c r="E109" s="158">
        <v>12980</v>
      </c>
      <c r="F109" s="144">
        <f t="shared" si="30"/>
        <v>12331</v>
      </c>
      <c r="G109" s="144">
        <f t="shared" si="31"/>
        <v>2596</v>
      </c>
      <c r="H109" s="144">
        <f t="shared" si="32"/>
        <v>2184.9666666666667</v>
      </c>
      <c r="I109" s="142"/>
      <c r="J109" s="167"/>
      <c r="K109" s="170"/>
      <c r="L109" s="119"/>
      <c r="M109" s="119"/>
      <c r="N109" s="119"/>
      <c r="O109" s="119"/>
    </row>
    <row r="110" spans="1:15" s="5" customFormat="1" ht="15" customHeight="1">
      <c r="A110" s="137" t="s">
        <v>1079</v>
      </c>
      <c r="B110" s="149" t="s">
        <v>13</v>
      </c>
      <c r="C110" s="137" t="s">
        <v>46</v>
      </c>
      <c r="D110" s="161" t="s">
        <v>7</v>
      </c>
      <c r="E110" s="158">
        <v>15200</v>
      </c>
      <c r="F110" s="144">
        <f t="shared" si="30"/>
        <v>14440</v>
      </c>
      <c r="G110" s="144">
        <f t="shared" si="31"/>
        <v>3040</v>
      </c>
      <c r="H110" s="144">
        <f t="shared" si="32"/>
        <v>2558.6666666666665</v>
      </c>
      <c r="I110" s="142"/>
      <c r="J110" s="167"/>
      <c r="K110" s="170"/>
      <c r="L110" s="119"/>
      <c r="M110" s="119"/>
      <c r="N110" s="119"/>
      <c r="O110" s="119"/>
    </row>
    <row r="111" spans="1:15" s="5" customFormat="1" ht="15" customHeight="1">
      <c r="A111" s="137" t="s">
        <v>1080</v>
      </c>
      <c r="B111" s="149" t="s">
        <v>14</v>
      </c>
      <c r="C111" s="137" t="s">
        <v>48</v>
      </c>
      <c r="D111" s="161" t="s">
        <v>7</v>
      </c>
      <c r="E111" s="158">
        <v>12000</v>
      </c>
      <c r="F111" s="144">
        <f t="shared" si="30"/>
        <v>11400</v>
      </c>
      <c r="G111" s="144">
        <f t="shared" si="31"/>
        <v>2400</v>
      </c>
      <c r="H111" s="144">
        <f t="shared" si="32"/>
        <v>2020</v>
      </c>
      <c r="I111" s="142"/>
      <c r="J111" s="167"/>
      <c r="K111" s="170"/>
      <c r="L111" s="119"/>
      <c r="M111" s="119"/>
      <c r="N111" s="119"/>
      <c r="O111" s="119"/>
    </row>
    <row r="112" spans="1:15" s="5" customFormat="1" ht="15" customHeight="1">
      <c r="A112" s="137" t="s">
        <v>1081</v>
      </c>
      <c r="B112" s="149" t="s">
        <v>15</v>
      </c>
      <c r="C112" s="137" t="s">
        <v>50</v>
      </c>
      <c r="D112" s="161" t="s">
        <v>7</v>
      </c>
      <c r="E112" s="158">
        <v>4250</v>
      </c>
      <c r="F112" s="144">
        <f t="shared" si="30"/>
        <v>4037.5</v>
      </c>
      <c r="G112" s="144">
        <f t="shared" si="31"/>
        <v>850</v>
      </c>
      <c r="H112" s="144">
        <f t="shared" si="32"/>
        <v>715.41666666666663</v>
      </c>
      <c r="I112" s="142"/>
      <c r="J112" s="167"/>
      <c r="K112" s="170"/>
      <c r="L112" s="119"/>
      <c r="M112" s="119"/>
      <c r="N112" s="119"/>
      <c r="O112" s="119"/>
    </row>
    <row r="113" spans="1:15" s="5" customFormat="1" ht="15" customHeight="1">
      <c r="A113" s="137" t="s">
        <v>1082</v>
      </c>
      <c r="B113" s="149" t="s">
        <v>16</v>
      </c>
      <c r="C113" s="137" t="s">
        <v>52</v>
      </c>
      <c r="D113" s="161" t="s">
        <v>7</v>
      </c>
      <c r="E113" s="158">
        <v>8750</v>
      </c>
      <c r="F113" s="144">
        <f t="shared" si="30"/>
        <v>8312.5</v>
      </c>
      <c r="G113" s="144">
        <f t="shared" si="31"/>
        <v>1750</v>
      </c>
      <c r="H113" s="144">
        <f t="shared" si="32"/>
        <v>1472.9166666666667</v>
      </c>
      <c r="I113" s="142"/>
      <c r="J113" s="167"/>
      <c r="K113" s="170"/>
      <c r="L113" s="119"/>
      <c r="M113" s="119"/>
      <c r="N113" s="119"/>
      <c r="O113" s="119"/>
    </row>
    <row r="114" spans="1:15" s="5" customFormat="1" ht="15" customHeight="1">
      <c r="A114" s="137" t="s">
        <v>1083</v>
      </c>
      <c r="B114" s="149" t="s">
        <v>54</v>
      </c>
      <c r="C114" s="137" t="s">
        <v>52</v>
      </c>
      <c r="D114" s="161" t="s">
        <v>7</v>
      </c>
      <c r="E114" s="158">
        <v>8025</v>
      </c>
      <c r="F114" s="144">
        <f t="shared" si="30"/>
        <v>7623.75</v>
      </c>
      <c r="G114" s="144">
        <f t="shared" si="31"/>
        <v>1605</v>
      </c>
      <c r="H114" s="144">
        <f t="shared" si="32"/>
        <v>1350.875</v>
      </c>
      <c r="I114" s="142"/>
      <c r="J114" s="167"/>
      <c r="K114" s="170"/>
      <c r="L114" s="119"/>
      <c r="M114" s="119"/>
      <c r="N114" s="119"/>
      <c r="O114" s="119"/>
    </row>
    <row r="115" spans="1:15" s="5" customFormat="1" ht="15" customHeight="1">
      <c r="A115" s="137" t="s">
        <v>1084</v>
      </c>
      <c r="B115" s="149" t="s">
        <v>17</v>
      </c>
      <c r="C115" s="137" t="s">
        <v>56</v>
      </c>
      <c r="D115" s="161" t="s">
        <v>7</v>
      </c>
      <c r="E115" s="158">
        <v>11500</v>
      </c>
      <c r="F115" s="144">
        <f t="shared" si="30"/>
        <v>10925</v>
      </c>
      <c r="G115" s="144">
        <f t="shared" si="31"/>
        <v>2300</v>
      </c>
      <c r="H115" s="144">
        <f t="shared" si="32"/>
        <v>1935.8333333333333</v>
      </c>
      <c r="I115" s="142"/>
      <c r="J115" s="167"/>
      <c r="K115" s="170"/>
      <c r="L115" s="119"/>
      <c r="M115" s="119"/>
      <c r="N115" s="119"/>
      <c r="O115" s="119"/>
    </row>
    <row r="116" spans="1:15" s="5" customFormat="1" ht="15" customHeight="1">
      <c r="A116" s="137" t="s">
        <v>1085</v>
      </c>
      <c r="B116" s="149" t="s">
        <v>351</v>
      </c>
      <c r="C116" s="137" t="s">
        <v>59</v>
      </c>
      <c r="D116" s="161" t="s">
        <v>7</v>
      </c>
      <c r="E116" s="158">
        <v>7500</v>
      </c>
      <c r="F116" s="144">
        <f t="shared" si="30"/>
        <v>7125</v>
      </c>
      <c r="G116" s="144">
        <f t="shared" si="31"/>
        <v>1500</v>
      </c>
      <c r="H116" s="144">
        <f t="shared" si="32"/>
        <v>1262.5</v>
      </c>
      <c r="I116" s="142"/>
      <c r="J116" s="167"/>
      <c r="K116" s="170"/>
      <c r="L116" s="119"/>
      <c r="M116" s="119"/>
      <c r="N116" s="119"/>
      <c r="O116" s="119"/>
    </row>
    <row r="117" spans="1:15" s="5" customFormat="1" ht="15" customHeight="1">
      <c r="A117" s="137" t="s">
        <v>1086</v>
      </c>
      <c r="B117" s="149" t="s">
        <v>352</v>
      </c>
      <c r="C117" s="137" t="s">
        <v>59</v>
      </c>
      <c r="D117" s="161" t="s">
        <v>7</v>
      </c>
      <c r="E117" s="158">
        <v>7500</v>
      </c>
      <c r="F117" s="144">
        <f t="shared" si="30"/>
        <v>7125</v>
      </c>
      <c r="G117" s="144">
        <f t="shared" si="31"/>
        <v>1500</v>
      </c>
      <c r="H117" s="144">
        <f t="shared" si="32"/>
        <v>1262.5</v>
      </c>
      <c r="I117" s="142"/>
      <c r="J117" s="167"/>
      <c r="K117" s="170"/>
      <c r="L117" s="119"/>
      <c r="M117" s="119"/>
      <c r="N117" s="119"/>
      <c r="O117" s="119"/>
    </row>
    <row r="118" spans="1:15" s="5" customFormat="1">
      <c r="A118" s="137" t="s">
        <v>1087</v>
      </c>
      <c r="B118" s="149" t="s">
        <v>348</v>
      </c>
      <c r="C118" s="137" t="s">
        <v>59</v>
      </c>
      <c r="D118" s="139" t="s">
        <v>60</v>
      </c>
      <c r="E118" s="158">
        <v>4000</v>
      </c>
      <c r="F118" s="144">
        <f t="shared" si="30"/>
        <v>3800</v>
      </c>
      <c r="G118" s="144">
        <f t="shared" si="31"/>
        <v>800</v>
      </c>
      <c r="H118" s="144">
        <f t="shared" si="32"/>
        <v>673.33333333333337</v>
      </c>
      <c r="I118" s="142"/>
      <c r="J118" s="167"/>
      <c r="K118" s="170"/>
      <c r="L118" s="119"/>
      <c r="M118" s="119"/>
      <c r="N118" s="119"/>
      <c r="O118" s="119"/>
    </row>
    <row r="119" spans="1:15" s="5" customFormat="1" ht="15" customHeight="1">
      <c r="A119" s="137" t="s">
        <v>1088</v>
      </c>
      <c r="B119" s="149" t="s">
        <v>62</v>
      </c>
      <c r="C119" s="137" t="s">
        <v>59</v>
      </c>
      <c r="D119" s="139" t="s">
        <v>60</v>
      </c>
      <c r="E119" s="158">
        <v>7150</v>
      </c>
      <c r="F119" s="144"/>
      <c r="G119" s="144">
        <f t="shared" si="31"/>
        <v>1430</v>
      </c>
      <c r="H119" s="151"/>
      <c r="I119" s="148"/>
      <c r="J119" s="167"/>
      <c r="K119" s="170"/>
      <c r="L119" s="119"/>
      <c r="M119" s="119"/>
      <c r="N119" s="119"/>
      <c r="O119" s="119"/>
    </row>
    <row r="120" spans="1:15" s="5" customFormat="1">
      <c r="A120" s="137" t="s">
        <v>1089</v>
      </c>
      <c r="B120" s="149" t="s">
        <v>64</v>
      </c>
      <c r="C120" s="137" t="s">
        <v>59</v>
      </c>
      <c r="D120" s="139" t="s">
        <v>60</v>
      </c>
      <c r="E120" s="158">
        <v>7150</v>
      </c>
      <c r="F120" s="144"/>
      <c r="G120" s="144">
        <f t="shared" si="31"/>
        <v>1430</v>
      </c>
      <c r="H120" s="151"/>
      <c r="I120" s="148"/>
      <c r="J120" s="167"/>
      <c r="K120" s="170"/>
      <c r="L120" s="119"/>
      <c r="M120" s="119"/>
      <c r="N120" s="119"/>
      <c r="O120" s="119"/>
    </row>
    <row r="121" spans="1:15" s="5" customFormat="1">
      <c r="A121" s="137" t="s">
        <v>1090</v>
      </c>
      <c r="B121" s="149" t="s">
        <v>670</v>
      </c>
      <c r="C121" s="137" t="s">
        <v>52</v>
      </c>
      <c r="D121" s="161" t="s">
        <v>7</v>
      </c>
      <c r="E121" s="158">
        <v>4500</v>
      </c>
      <c r="F121" s="144"/>
      <c r="G121" s="144">
        <f t="shared" ref="G121" si="33">E121/5</f>
        <v>900</v>
      </c>
      <c r="H121" s="144">
        <f t="shared" ref="H121" si="34">E121*1.01/6</f>
        <v>757.5</v>
      </c>
      <c r="I121" s="148"/>
      <c r="J121" s="167"/>
      <c r="K121" s="170"/>
      <c r="L121" s="119"/>
      <c r="M121" s="119"/>
      <c r="N121" s="119"/>
      <c r="O121" s="119"/>
    </row>
    <row r="122" spans="1:15" s="5" customFormat="1" ht="15" customHeight="1">
      <c r="A122" s="137"/>
      <c r="B122" s="171"/>
      <c r="C122" s="165"/>
      <c r="D122" s="166"/>
      <c r="E122" s="172"/>
      <c r="F122" s="142"/>
      <c r="G122" s="142"/>
      <c r="H122" s="142"/>
      <c r="I122" s="142"/>
      <c r="J122" s="167"/>
      <c r="K122" s="143"/>
      <c r="L122" s="119"/>
      <c r="M122" s="119"/>
      <c r="N122" s="119"/>
      <c r="O122" s="119"/>
    </row>
    <row r="123" spans="1:15" s="5" customFormat="1" ht="15" customHeight="1">
      <c r="A123" s="16" t="s">
        <v>642</v>
      </c>
      <c r="B123" s="345" t="s">
        <v>1572</v>
      </c>
      <c r="C123" s="346"/>
      <c r="D123" s="129"/>
      <c r="E123" s="347" t="s">
        <v>559</v>
      </c>
      <c r="F123" s="347" t="s">
        <v>560</v>
      </c>
      <c r="G123" s="347" t="s">
        <v>561</v>
      </c>
      <c r="H123" s="148"/>
      <c r="I123" s="148"/>
      <c r="J123" s="118"/>
      <c r="K123" s="119"/>
      <c r="L123" s="119"/>
      <c r="M123" s="119"/>
      <c r="N123" s="119"/>
      <c r="O123" s="119"/>
    </row>
    <row r="124" spans="1:15" s="5" customFormat="1" ht="15" customHeight="1">
      <c r="A124" s="23" t="s">
        <v>562</v>
      </c>
      <c r="B124" s="54" t="s">
        <v>26</v>
      </c>
      <c r="C124" s="23" t="s">
        <v>27</v>
      </c>
      <c r="D124" s="38" t="s">
        <v>66</v>
      </c>
      <c r="E124" s="348">
        <v>1138.8888888888889</v>
      </c>
      <c r="F124" s="348">
        <v>1011.1111111111111</v>
      </c>
      <c r="G124" s="348">
        <v>875</v>
      </c>
      <c r="H124" s="148"/>
      <c r="I124" s="351" t="s">
        <v>1850</v>
      </c>
      <c r="J124" s="288"/>
      <c r="K124" s="148"/>
      <c r="L124" s="119"/>
      <c r="M124" s="119"/>
      <c r="N124" s="119"/>
      <c r="O124" s="119"/>
    </row>
    <row r="125" spans="1:15" s="5" customFormat="1" ht="15" customHeight="1">
      <c r="A125" s="23" t="s">
        <v>563</v>
      </c>
      <c r="B125" s="54" t="s">
        <v>29</v>
      </c>
      <c r="C125" s="23" t="s">
        <v>27</v>
      </c>
      <c r="D125" s="38" t="s">
        <v>66</v>
      </c>
      <c r="E125" s="348">
        <v>308.33333333333331</v>
      </c>
      <c r="F125" s="348">
        <v>275</v>
      </c>
      <c r="G125" s="348">
        <v>255.55555555555554</v>
      </c>
      <c r="H125" s="148"/>
      <c r="I125" s="351" t="s">
        <v>1850</v>
      </c>
      <c r="J125" s="288"/>
      <c r="K125" s="148"/>
      <c r="L125" s="119"/>
      <c r="M125" s="119"/>
      <c r="N125" s="119"/>
      <c r="O125" s="119"/>
    </row>
    <row r="126" spans="1:15" s="5" customFormat="1" ht="15" customHeight="1">
      <c r="A126" s="23" t="s">
        <v>564</v>
      </c>
      <c r="B126" s="54" t="s">
        <v>31</v>
      </c>
      <c r="C126" s="23" t="s">
        <v>27</v>
      </c>
      <c r="D126" s="38" t="s">
        <v>66</v>
      </c>
      <c r="E126" s="348">
        <v>308.33333333333331</v>
      </c>
      <c r="F126" s="348">
        <v>275</v>
      </c>
      <c r="G126" s="348">
        <v>255.55555555555554</v>
      </c>
      <c r="H126" s="148"/>
      <c r="I126" s="351" t="s">
        <v>1850</v>
      </c>
      <c r="J126" s="288"/>
      <c r="K126" s="148"/>
      <c r="L126" s="119"/>
      <c r="M126" s="119"/>
      <c r="N126" s="119"/>
      <c r="O126" s="119"/>
    </row>
    <row r="127" spans="1:15" s="5" customFormat="1" ht="15" customHeight="1">
      <c r="A127" s="23" t="s">
        <v>565</v>
      </c>
      <c r="B127" s="54" t="s">
        <v>33</v>
      </c>
      <c r="C127" s="23" t="s">
        <v>27</v>
      </c>
      <c r="D127" s="38" t="s">
        <v>66</v>
      </c>
      <c r="E127" s="348">
        <v>308.33333333333331</v>
      </c>
      <c r="F127" s="348">
        <v>275</v>
      </c>
      <c r="G127" s="348">
        <v>255.55555555555554</v>
      </c>
      <c r="H127" s="148"/>
      <c r="I127" s="351" t="s">
        <v>1850</v>
      </c>
      <c r="J127" s="288"/>
      <c r="K127" s="148"/>
      <c r="L127" s="119"/>
      <c r="M127" s="119"/>
      <c r="N127" s="119"/>
      <c r="O127" s="119"/>
    </row>
    <row r="128" spans="1:15" s="5" customFormat="1" ht="15" customHeight="1">
      <c r="A128" s="23" t="s">
        <v>566</v>
      </c>
      <c r="B128" s="54" t="s">
        <v>35</v>
      </c>
      <c r="C128" s="23" t="s">
        <v>27</v>
      </c>
      <c r="D128" s="38" t="s">
        <v>66</v>
      </c>
      <c r="E128" s="348">
        <v>388.88888888888891</v>
      </c>
      <c r="F128" s="348">
        <v>361.11111111111109</v>
      </c>
      <c r="G128" s="348">
        <v>333.33333333333331</v>
      </c>
      <c r="H128" s="148"/>
      <c r="I128" s="351" t="s">
        <v>1850</v>
      </c>
      <c r="J128" s="288"/>
      <c r="K128" s="148"/>
      <c r="L128" s="119"/>
      <c r="M128" s="119"/>
      <c r="N128" s="119"/>
      <c r="O128" s="119"/>
    </row>
    <row r="129" spans="1:15" s="5" customFormat="1" ht="15" customHeight="1">
      <c r="A129" s="23" t="s">
        <v>567</v>
      </c>
      <c r="B129" s="54" t="s">
        <v>663</v>
      </c>
      <c r="C129" s="23" t="s">
        <v>27</v>
      </c>
      <c r="D129" s="38" t="s">
        <v>66</v>
      </c>
      <c r="E129" s="348">
        <v>308.33333333333331</v>
      </c>
      <c r="F129" s="348">
        <v>275</v>
      </c>
      <c r="G129" s="348">
        <v>255.55555555555554</v>
      </c>
      <c r="H129" s="148"/>
      <c r="I129" s="351" t="s">
        <v>1850</v>
      </c>
      <c r="J129" s="288"/>
      <c r="K129" s="148"/>
      <c r="L129" s="119"/>
      <c r="M129" s="119"/>
      <c r="N129" s="119"/>
      <c r="O129" s="119"/>
    </row>
    <row r="130" spans="1:15" s="5" customFormat="1" ht="15" customHeight="1">
      <c r="A130" s="23" t="s">
        <v>568</v>
      </c>
      <c r="B130" s="54" t="s">
        <v>10</v>
      </c>
      <c r="C130" s="23" t="s">
        <v>39</v>
      </c>
      <c r="D130" s="38" t="s">
        <v>67</v>
      </c>
      <c r="E130" s="348">
        <v>888.88888888888891</v>
      </c>
      <c r="F130" s="348">
        <v>722.22222222222217</v>
      </c>
      <c r="G130" s="348">
        <v>652.77777777777783</v>
      </c>
      <c r="H130" s="148"/>
      <c r="I130" s="351" t="s">
        <v>1850</v>
      </c>
      <c r="J130" s="288"/>
      <c r="K130" s="148"/>
      <c r="L130" s="119"/>
      <c r="M130" s="119"/>
      <c r="N130" s="119"/>
      <c r="O130" s="119"/>
    </row>
    <row r="131" spans="1:15" s="5" customFormat="1" ht="15" customHeight="1">
      <c r="A131" s="23" t="s">
        <v>569</v>
      </c>
      <c r="B131" s="54" t="s">
        <v>11</v>
      </c>
      <c r="C131" s="23" t="s">
        <v>39</v>
      </c>
      <c r="D131" s="38" t="s">
        <v>67</v>
      </c>
      <c r="E131" s="348">
        <v>777.77777777777783</v>
      </c>
      <c r="F131" s="348">
        <v>666.66666666666663</v>
      </c>
      <c r="G131" s="348">
        <v>611.11111111111109</v>
      </c>
      <c r="H131" s="148"/>
      <c r="I131" s="351" t="s">
        <v>1850</v>
      </c>
      <c r="J131" s="288"/>
      <c r="K131" s="148"/>
      <c r="L131" s="119"/>
      <c r="M131" s="119"/>
      <c r="N131" s="119"/>
      <c r="O131" s="119"/>
    </row>
    <row r="132" spans="1:15" s="5" customFormat="1" ht="15" customHeight="1">
      <c r="A132" s="23" t="s">
        <v>570</v>
      </c>
      <c r="B132" s="54" t="s">
        <v>12</v>
      </c>
      <c r="C132" s="23" t="s">
        <v>39</v>
      </c>
      <c r="D132" s="38" t="s">
        <v>67</v>
      </c>
      <c r="E132" s="348">
        <v>700</v>
      </c>
      <c r="F132" s="348">
        <v>583.33333333333337</v>
      </c>
      <c r="G132" s="348">
        <v>541.66666666666663</v>
      </c>
      <c r="H132" s="148"/>
      <c r="I132" s="351" t="s">
        <v>1850</v>
      </c>
      <c r="J132" s="288"/>
      <c r="K132" s="148"/>
      <c r="L132" s="119"/>
      <c r="M132" s="119"/>
      <c r="N132" s="119"/>
      <c r="O132" s="119"/>
    </row>
    <row r="133" spans="1:15" s="5" customFormat="1" ht="15" customHeight="1">
      <c r="A133" s="23" t="s">
        <v>571</v>
      </c>
      <c r="B133" s="54" t="s">
        <v>44</v>
      </c>
      <c r="C133" s="23" t="s">
        <v>39</v>
      </c>
      <c r="D133" s="38" t="s">
        <v>67</v>
      </c>
      <c r="E133" s="348">
        <v>700</v>
      </c>
      <c r="F133" s="348">
        <v>583.33333333333337</v>
      </c>
      <c r="G133" s="348">
        <v>541.66666666666663</v>
      </c>
      <c r="H133" s="148"/>
      <c r="I133" s="351" t="s">
        <v>1850</v>
      </c>
      <c r="J133" s="288"/>
      <c r="K133" s="148"/>
      <c r="L133" s="248"/>
      <c r="M133" s="119"/>
      <c r="N133" s="119"/>
      <c r="O133" s="119"/>
    </row>
    <row r="134" spans="1:15" s="5" customFormat="1" ht="15" customHeight="1">
      <c r="A134" s="23" t="s">
        <v>572</v>
      </c>
      <c r="B134" s="54" t="s">
        <v>13</v>
      </c>
      <c r="C134" s="23" t="s">
        <v>46</v>
      </c>
      <c r="D134" s="21" t="s">
        <v>68</v>
      </c>
      <c r="E134" s="348">
        <v>927.77777777777783</v>
      </c>
      <c r="F134" s="348">
        <v>666.66666666666663</v>
      </c>
      <c r="G134" s="348">
        <v>541.66666666666663</v>
      </c>
      <c r="H134" s="148"/>
      <c r="I134" s="351" t="s">
        <v>1850</v>
      </c>
      <c r="J134" s="288"/>
      <c r="K134" s="148"/>
      <c r="L134" s="119"/>
      <c r="M134" s="119"/>
      <c r="N134" s="119"/>
      <c r="O134" s="119"/>
    </row>
    <row r="135" spans="1:15" s="5" customFormat="1" ht="15" customHeight="1">
      <c r="A135" s="23" t="s">
        <v>573</v>
      </c>
      <c r="B135" s="54" t="s">
        <v>14</v>
      </c>
      <c r="C135" s="23" t="s">
        <v>48</v>
      </c>
      <c r="D135" s="21" t="s">
        <v>69</v>
      </c>
      <c r="E135" s="348">
        <v>763.88888888888891</v>
      </c>
      <c r="F135" s="348">
        <v>666.66666666666663</v>
      </c>
      <c r="G135" s="348">
        <v>569.44444444444446</v>
      </c>
      <c r="H135" s="148"/>
      <c r="I135" s="351" t="s">
        <v>1850</v>
      </c>
      <c r="J135" s="288"/>
      <c r="K135" s="148"/>
      <c r="L135" s="119"/>
      <c r="M135" s="119"/>
      <c r="N135" s="119"/>
      <c r="O135" s="119"/>
    </row>
    <row r="136" spans="1:15" s="5" customFormat="1" ht="15" customHeight="1">
      <c r="A136" s="23" t="s">
        <v>574</v>
      </c>
      <c r="B136" s="54" t="s">
        <v>15</v>
      </c>
      <c r="C136" s="23" t="s">
        <v>50</v>
      </c>
      <c r="D136" s="38" t="s">
        <v>70</v>
      </c>
      <c r="E136" s="348">
        <v>305.55555555555554</v>
      </c>
      <c r="F136" s="348">
        <v>250</v>
      </c>
      <c r="G136" s="348">
        <v>222.22222222222223</v>
      </c>
      <c r="H136" s="148"/>
      <c r="I136" s="351" t="s">
        <v>1850</v>
      </c>
      <c r="J136" s="288"/>
      <c r="K136" s="148"/>
      <c r="L136" s="119"/>
      <c r="M136" s="119"/>
      <c r="N136" s="119"/>
      <c r="O136" s="119"/>
    </row>
    <row r="137" spans="1:15" s="5" customFormat="1" ht="15" customHeight="1">
      <c r="A137" s="23" t="s">
        <v>575</v>
      </c>
      <c r="B137" s="54" t="s">
        <v>16</v>
      </c>
      <c r="C137" s="23" t="s">
        <v>52</v>
      </c>
      <c r="D137" s="21" t="s">
        <v>71</v>
      </c>
      <c r="E137" s="348">
        <v>500</v>
      </c>
      <c r="F137" s="348">
        <v>472.22222222222223</v>
      </c>
      <c r="G137" s="348">
        <v>444.44444444444446</v>
      </c>
      <c r="H137" s="148"/>
      <c r="I137" s="351" t="s">
        <v>1850</v>
      </c>
      <c r="J137" s="288"/>
      <c r="K137" s="148"/>
      <c r="L137" s="119"/>
      <c r="M137" s="119"/>
      <c r="N137" s="119"/>
      <c r="O137" s="119"/>
    </row>
    <row r="138" spans="1:15" s="5" customFormat="1" ht="15" customHeight="1">
      <c r="A138" s="23" t="s">
        <v>576</v>
      </c>
      <c r="B138" s="54" t="s">
        <v>54</v>
      </c>
      <c r="C138" s="23" t="s">
        <v>52</v>
      </c>
      <c r="D138" s="21" t="s">
        <v>71</v>
      </c>
      <c r="E138" s="348">
        <v>500</v>
      </c>
      <c r="F138" s="348">
        <v>444.44444444444446</v>
      </c>
      <c r="G138" s="348">
        <v>402.77777777777777</v>
      </c>
      <c r="H138" s="148"/>
      <c r="I138" s="351" t="s">
        <v>1850</v>
      </c>
      <c r="J138" s="288"/>
      <c r="K138" s="148"/>
      <c r="L138" s="119"/>
      <c r="M138" s="119"/>
      <c r="N138" s="119"/>
      <c r="O138" s="119"/>
    </row>
    <row r="139" spans="1:15" s="5" customFormat="1" ht="15" customHeight="1">
      <c r="A139" s="23" t="s">
        <v>577</v>
      </c>
      <c r="B139" s="54" t="s">
        <v>17</v>
      </c>
      <c r="C139" s="23" t="s">
        <v>56</v>
      </c>
      <c r="D139" s="38" t="s">
        <v>72</v>
      </c>
      <c r="E139" s="348">
        <v>763.88888888888891</v>
      </c>
      <c r="F139" s="348">
        <v>666.66666666666663</v>
      </c>
      <c r="G139" s="348">
        <v>597.22222222222217</v>
      </c>
      <c r="H139" s="148"/>
      <c r="I139" s="351" t="s">
        <v>1850</v>
      </c>
      <c r="J139" s="288"/>
      <c r="K139" s="148"/>
      <c r="L139" s="119"/>
      <c r="M139" s="119"/>
      <c r="N139" s="119"/>
      <c r="O139" s="119"/>
    </row>
    <row r="140" spans="1:15" s="5" customFormat="1" ht="15" customHeight="1">
      <c r="A140" s="23" t="s">
        <v>578</v>
      </c>
      <c r="B140" s="54" t="s">
        <v>351</v>
      </c>
      <c r="C140" s="23" t="s">
        <v>59</v>
      </c>
      <c r="D140" s="38" t="s">
        <v>7</v>
      </c>
      <c r="E140" s="348"/>
      <c r="F140" s="348"/>
      <c r="G140" s="348"/>
      <c r="H140" s="148"/>
      <c r="I140" s="351" t="s">
        <v>1850</v>
      </c>
      <c r="J140" s="288"/>
      <c r="K140" s="148"/>
      <c r="L140" s="119"/>
      <c r="M140" s="119"/>
      <c r="N140" s="119"/>
      <c r="O140" s="119"/>
    </row>
    <row r="141" spans="1:15" s="5" customFormat="1" ht="15" customHeight="1">
      <c r="A141" s="23" t="s">
        <v>579</v>
      </c>
      <c r="B141" s="54" t="s">
        <v>352</v>
      </c>
      <c r="C141" s="23" t="s">
        <v>59</v>
      </c>
      <c r="D141" s="38" t="s">
        <v>7</v>
      </c>
      <c r="E141" s="348"/>
      <c r="F141" s="348"/>
      <c r="G141" s="348"/>
      <c r="H141" s="148"/>
      <c r="I141" s="351" t="s">
        <v>1850</v>
      </c>
      <c r="J141" s="288"/>
      <c r="K141" s="148"/>
      <c r="L141" s="119"/>
      <c r="M141" s="119"/>
      <c r="N141" s="119"/>
      <c r="O141" s="119"/>
    </row>
    <row r="142" spans="1:15" s="5" customFormat="1" ht="15" customHeight="1">
      <c r="A142" s="23" t="s">
        <v>580</v>
      </c>
      <c r="B142" s="54" t="s">
        <v>58</v>
      </c>
      <c r="C142" s="23" t="s">
        <v>59</v>
      </c>
      <c r="D142" s="21" t="s">
        <v>60</v>
      </c>
      <c r="E142" s="348"/>
      <c r="F142" s="348"/>
      <c r="G142" s="348">
        <v>245</v>
      </c>
      <c r="H142" s="148"/>
      <c r="I142" s="351" t="s">
        <v>1850</v>
      </c>
      <c r="J142" s="174"/>
      <c r="K142" s="148"/>
      <c r="L142" s="119"/>
      <c r="M142" s="119"/>
      <c r="N142" s="119"/>
      <c r="O142" s="119"/>
    </row>
    <row r="143" spans="1:15" s="5" customFormat="1" ht="15" customHeight="1">
      <c r="A143" s="23" t="s">
        <v>581</v>
      </c>
      <c r="B143" s="54" t="s">
        <v>62</v>
      </c>
      <c r="C143" s="23" t="s">
        <v>59</v>
      </c>
      <c r="D143" s="21" t="s">
        <v>60</v>
      </c>
      <c r="E143" s="348"/>
      <c r="F143" s="348"/>
      <c r="G143" s="348">
        <v>368.5</v>
      </c>
      <c r="H143" s="148"/>
      <c r="I143" s="351" t="s">
        <v>1850</v>
      </c>
      <c r="J143" s="174"/>
      <c r="K143" s="175"/>
      <c r="L143" s="119"/>
      <c r="M143" s="119"/>
      <c r="N143" s="119"/>
      <c r="O143" s="119"/>
    </row>
    <row r="144" spans="1:15" s="5" customFormat="1" ht="15" customHeight="1">
      <c r="A144" s="23" t="s">
        <v>582</v>
      </c>
      <c r="B144" s="54" t="s">
        <v>64</v>
      </c>
      <c r="C144" s="23" t="s">
        <v>59</v>
      </c>
      <c r="D144" s="21" t="s">
        <v>60</v>
      </c>
      <c r="E144" s="348"/>
      <c r="F144" s="348"/>
      <c r="G144" s="348">
        <v>368.5</v>
      </c>
      <c r="H144" s="148"/>
      <c r="I144" s="351" t="s">
        <v>1850</v>
      </c>
      <c r="J144" s="174"/>
      <c r="K144" s="175"/>
      <c r="L144" s="119"/>
      <c r="M144" s="119"/>
      <c r="N144" s="119"/>
      <c r="O144" s="119"/>
    </row>
    <row r="145" spans="1:24" s="5" customFormat="1" ht="15" customHeight="1">
      <c r="A145" s="23" t="s">
        <v>583</v>
      </c>
      <c r="B145" s="54" t="s">
        <v>533</v>
      </c>
      <c r="C145" s="23" t="s">
        <v>7</v>
      </c>
      <c r="D145" s="21" t="s">
        <v>7</v>
      </c>
      <c r="E145" s="348">
        <v>896.66666666666663</v>
      </c>
      <c r="F145" s="348">
        <v>670.83333333333337</v>
      </c>
      <c r="G145" s="348">
        <v>560</v>
      </c>
      <c r="H145" s="148"/>
      <c r="I145" s="351" t="s">
        <v>1850</v>
      </c>
      <c r="J145" s="174"/>
      <c r="K145" s="175"/>
      <c r="L145" s="119"/>
      <c r="M145" s="119"/>
      <c r="N145" s="119"/>
      <c r="O145" s="119"/>
    </row>
    <row r="146" spans="1:24" s="20" customFormat="1" ht="15" customHeight="1">
      <c r="A146" s="23" t="s">
        <v>584</v>
      </c>
      <c r="B146" s="54" t="s">
        <v>1185</v>
      </c>
      <c r="C146" s="23" t="s">
        <v>7</v>
      </c>
      <c r="D146" s="21" t="s">
        <v>7</v>
      </c>
      <c r="E146" s="344">
        <v>722.22222222222217</v>
      </c>
      <c r="F146" s="344">
        <v>611.11111111111109</v>
      </c>
      <c r="G146" s="344">
        <v>500</v>
      </c>
      <c r="H146" s="30"/>
      <c r="I146" s="351" t="s">
        <v>1850</v>
      </c>
      <c r="J146" s="288"/>
      <c r="K146" s="30"/>
      <c r="L146" s="30"/>
      <c r="M146" s="63"/>
      <c r="N146" s="30"/>
      <c r="O146" s="30"/>
      <c r="P146" s="349"/>
      <c r="R146" s="214"/>
      <c r="S146" s="214"/>
      <c r="T146" s="214"/>
      <c r="V146" s="214"/>
      <c r="W146" s="214"/>
      <c r="X146" s="214"/>
    </row>
    <row r="147" spans="1:24" s="20" customFormat="1" ht="15" customHeight="1">
      <c r="A147" s="23" t="s">
        <v>1573</v>
      </c>
      <c r="B147" s="54" t="s">
        <v>1012</v>
      </c>
      <c r="C147" s="23" t="s">
        <v>59</v>
      </c>
      <c r="D147" s="38" t="s">
        <v>7</v>
      </c>
      <c r="E147" s="344"/>
      <c r="F147" s="344"/>
      <c r="G147" s="344">
        <v>272.22222222222223</v>
      </c>
      <c r="H147" s="30"/>
      <c r="I147" s="351" t="s">
        <v>1850</v>
      </c>
      <c r="J147" s="288"/>
      <c r="K147" s="30"/>
      <c r="L147" s="30"/>
      <c r="M147" s="63"/>
      <c r="N147" s="30"/>
      <c r="O147" s="30"/>
      <c r="P147" s="349"/>
      <c r="R147" s="269"/>
      <c r="S147" s="214"/>
      <c r="T147" s="214"/>
      <c r="V147" s="214"/>
      <c r="W147" s="214"/>
      <c r="X147" s="214"/>
    </row>
    <row r="148" spans="1:24" s="20" customFormat="1" ht="15" customHeight="1">
      <c r="A148" s="23" t="s">
        <v>1575</v>
      </c>
      <c r="B148" s="54" t="s">
        <v>1013</v>
      </c>
      <c r="C148" s="23" t="s">
        <v>59</v>
      </c>
      <c r="D148" s="38" t="s">
        <v>7</v>
      </c>
      <c r="E148" s="344"/>
      <c r="F148" s="344"/>
      <c r="G148" s="344">
        <v>272.22222222222223</v>
      </c>
      <c r="H148" s="30"/>
      <c r="I148" s="351" t="s">
        <v>1850</v>
      </c>
      <c r="J148" s="288"/>
      <c r="K148" s="30"/>
      <c r="L148" s="30"/>
      <c r="M148" s="63"/>
      <c r="N148" s="30"/>
      <c r="O148" s="30"/>
      <c r="P148" s="349"/>
      <c r="R148" s="269"/>
      <c r="S148" s="214"/>
      <c r="T148" s="214"/>
      <c r="V148" s="214"/>
      <c r="W148" s="214"/>
      <c r="X148" s="214"/>
    </row>
    <row r="149" spans="1:24" s="5" customFormat="1" ht="15" customHeight="1">
      <c r="A149" s="23" t="s">
        <v>1574</v>
      </c>
      <c r="B149" s="54" t="s">
        <v>469</v>
      </c>
      <c r="C149" s="23" t="s">
        <v>7</v>
      </c>
      <c r="D149" s="21" t="s">
        <v>7</v>
      </c>
      <c r="E149" s="344">
        <v>911.11111111111109</v>
      </c>
      <c r="F149" s="344">
        <v>808.88888888888891</v>
      </c>
      <c r="G149" s="344">
        <v>700</v>
      </c>
      <c r="H149" s="142"/>
      <c r="I149" s="351" t="s">
        <v>1850</v>
      </c>
      <c r="J149" s="288"/>
      <c r="K149" s="142"/>
      <c r="L149" s="142"/>
      <c r="M149" s="147"/>
      <c r="N149" s="142"/>
      <c r="O149" s="142"/>
      <c r="P149" s="350"/>
      <c r="R149" s="164"/>
      <c r="S149" s="164"/>
      <c r="T149" s="164"/>
      <c r="V149" s="164"/>
      <c r="W149" s="164"/>
      <c r="X149" s="164"/>
    </row>
    <row r="150" spans="1:24" s="5" customFormat="1" ht="15" customHeight="1">
      <c r="A150" s="23" t="s">
        <v>1576</v>
      </c>
      <c r="B150" s="54" t="s">
        <v>730</v>
      </c>
      <c r="C150" s="21" t="s">
        <v>419</v>
      </c>
      <c r="D150" s="21" t="s">
        <v>419</v>
      </c>
      <c r="E150" s="344">
        <v>135</v>
      </c>
      <c r="F150" s="30"/>
      <c r="G150" s="30"/>
      <c r="H150" s="148"/>
      <c r="I150" s="351" t="s">
        <v>1850</v>
      </c>
      <c r="J150" s="118"/>
      <c r="K150" s="119"/>
      <c r="L150" s="119"/>
      <c r="M150" s="119"/>
      <c r="N150" s="119"/>
      <c r="O150" s="119"/>
    </row>
    <row r="151" spans="1:24" s="5" customFormat="1" ht="15" customHeight="1">
      <c r="A151" s="231"/>
      <c r="B151" s="232"/>
      <c r="C151" s="326"/>
      <c r="D151" s="326"/>
      <c r="E151" s="233"/>
      <c r="F151" s="237"/>
      <c r="G151" s="237"/>
      <c r="H151" s="148"/>
      <c r="I151" s="148"/>
      <c r="J151" s="118"/>
      <c r="K151" s="119"/>
      <c r="L151" s="119"/>
      <c r="M151" s="119"/>
      <c r="N151" s="119"/>
      <c r="O151" s="119"/>
    </row>
    <row r="152" spans="1:24" s="5" customFormat="1" ht="15" customHeight="1">
      <c r="A152" s="145" t="s">
        <v>643</v>
      </c>
      <c r="B152" s="152" t="s">
        <v>729</v>
      </c>
      <c r="C152" s="153"/>
      <c r="D152" s="154"/>
      <c r="E152" s="173" t="s">
        <v>559</v>
      </c>
      <c r="F152" s="173" t="s">
        <v>560</v>
      </c>
      <c r="G152" s="173" t="s">
        <v>561</v>
      </c>
      <c r="H152" s="148"/>
      <c r="I152" s="148"/>
      <c r="J152" s="118"/>
      <c r="K152" s="119"/>
      <c r="L152" s="119"/>
      <c r="M152" s="119"/>
      <c r="N152" s="119"/>
      <c r="O152" s="119"/>
    </row>
    <row r="153" spans="1:24" s="5" customFormat="1" ht="15" customHeight="1">
      <c r="A153" s="137" t="s">
        <v>353</v>
      </c>
      <c r="B153" s="149" t="s">
        <v>26</v>
      </c>
      <c r="C153" s="137" t="s">
        <v>27</v>
      </c>
      <c r="D153" s="161" t="s">
        <v>66</v>
      </c>
      <c r="E153" s="305">
        <v>1111.1111111111111</v>
      </c>
      <c r="F153" s="305">
        <v>1000</v>
      </c>
      <c r="G153" s="305">
        <v>875</v>
      </c>
      <c r="H153" s="148"/>
      <c r="I153" s="148"/>
      <c r="J153" s="288"/>
      <c r="K153" s="148"/>
      <c r="L153" s="119"/>
      <c r="M153" s="119"/>
      <c r="N153" s="119"/>
      <c r="O153" s="119"/>
    </row>
    <row r="154" spans="1:24" s="5" customFormat="1" ht="15" customHeight="1">
      <c r="A154" s="137" t="s">
        <v>354</v>
      </c>
      <c r="B154" s="149" t="s">
        <v>29</v>
      </c>
      <c r="C154" s="137" t="s">
        <v>27</v>
      </c>
      <c r="D154" s="161" t="s">
        <v>66</v>
      </c>
      <c r="E154" s="305">
        <v>277.5</v>
      </c>
      <c r="F154" s="305">
        <v>247.5</v>
      </c>
      <c r="G154" s="305">
        <v>230</v>
      </c>
      <c r="H154" s="148"/>
      <c r="I154" s="175"/>
      <c r="J154" s="288"/>
      <c r="K154" s="148"/>
      <c r="L154" s="119"/>
      <c r="M154" s="119"/>
      <c r="N154" s="119"/>
      <c r="O154" s="119"/>
    </row>
    <row r="155" spans="1:24" s="5" customFormat="1" ht="15" customHeight="1">
      <c r="A155" s="137" t="s">
        <v>355</v>
      </c>
      <c r="B155" s="149" t="s">
        <v>31</v>
      </c>
      <c r="C155" s="137" t="s">
        <v>27</v>
      </c>
      <c r="D155" s="161" t="s">
        <v>66</v>
      </c>
      <c r="E155" s="305">
        <v>277.5</v>
      </c>
      <c r="F155" s="305">
        <v>247.5</v>
      </c>
      <c r="G155" s="305">
        <v>230</v>
      </c>
      <c r="H155" s="148"/>
      <c r="I155" s="175"/>
      <c r="J155" s="288"/>
      <c r="K155" s="148"/>
      <c r="L155" s="119"/>
      <c r="M155" s="119"/>
      <c r="N155" s="119"/>
      <c r="O155" s="119"/>
    </row>
    <row r="156" spans="1:24" s="5" customFormat="1" ht="15" customHeight="1">
      <c r="A156" s="137" t="s">
        <v>356</v>
      </c>
      <c r="B156" s="149" t="s">
        <v>33</v>
      </c>
      <c r="C156" s="137" t="s">
        <v>27</v>
      </c>
      <c r="D156" s="161" t="s">
        <v>66</v>
      </c>
      <c r="E156" s="305">
        <v>277.5</v>
      </c>
      <c r="F156" s="305">
        <v>247.5</v>
      </c>
      <c r="G156" s="305">
        <v>230</v>
      </c>
      <c r="H156" s="148"/>
      <c r="I156" s="175"/>
      <c r="J156" s="288"/>
      <c r="K156" s="148"/>
      <c r="L156" s="119"/>
      <c r="M156" s="119"/>
      <c r="N156" s="119"/>
      <c r="O156" s="119"/>
    </row>
    <row r="157" spans="1:24" s="5" customFormat="1" ht="15" customHeight="1">
      <c r="A157" s="137" t="s">
        <v>357</v>
      </c>
      <c r="B157" s="149" t="s">
        <v>35</v>
      </c>
      <c r="C157" s="137" t="s">
        <v>27</v>
      </c>
      <c r="D157" s="161" t="s">
        <v>66</v>
      </c>
      <c r="E157" s="305">
        <v>350</v>
      </c>
      <c r="F157" s="305">
        <v>325</v>
      </c>
      <c r="G157" s="305">
        <v>300</v>
      </c>
      <c r="H157" s="148"/>
      <c r="I157" s="175"/>
      <c r="J157" s="288"/>
      <c r="K157" s="148"/>
      <c r="L157" s="119"/>
      <c r="M157" s="119"/>
      <c r="N157" s="119"/>
      <c r="O157" s="119"/>
    </row>
    <row r="158" spans="1:24" s="5" customFormat="1" ht="15" customHeight="1">
      <c r="A158" s="137" t="s">
        <v>358</v>
      </c>
      <c r="B158" s="149" t="s">
        <v>663</v>
      </c>
      <c r="C158" s="137" t="s">
        <v>27</v>
      </c>
      <c r="D158" s="161" t="s">
        <v>66</v>
      </c>
      <c r="E158" s="305">
        <v>277.5</v>
      </c>
      <c r="F158" s="305">
        <v>247.5</v>
      </c>
      <c r="G158" s="305">
        <v>230</v>
      </c>
      <c r="H158" s="148"/>
      <c r="I158" s="175"/>
      <c r="J158" s="288"/>
      <c r="K158" s="148"/>
      <c r="L158" s="119"/>
      <c r="M158" s="119"/>
      <c r="N158" s="119"/>
      <c r="O158" s="119"/>
    </row>
    <row r="159" spans="1:24" s="5" customFormat="1" ht="15" customHeight="1">
      <c r="A159" s="137" t="s">
        <v>359</v>
      </c>
      <c r="B159" s="149" t="s">
        <v>10</v>
      </c>
      <c r="C159" s="137" t="s">
        <v>39</v>
      </c>
      <c r="D159" s="161" t="s">
        <v>67</v>
      </c>
      <c r="E159" s="305">
        <v>787.5</v>
      </c>
      <c r="F159" s="305">
        <v>637.5</v>
      </c>
      <c r="G159" s="305">
        <v>587.5</v>
      </c>
      <c r="H159" s="148"/>
      <c r="I159" s="175"/>
      <c r="J159" s="288"/>
      <c r="K159" s="148"/>
      <c r="L159" s="119"/>
      <c r="M159" s="119"/>
      <c r="N159" s="119"/>
      <c r="O159" s="119"/>
    </row>
    <row r="160" spans="1:24" s="5" customFormat="1" ht="15" customHeight="1">
      <c r="A160" s="137" t="s">
        <v>360</v>
      </c>
      <c r="B160" s="149" t="s">
        <v>11</v>
      </c>
      <c r="C160" s="137" t="s">
        <v>39</v>
      </c>
      <c r="D160" s="161" t="s">
        <v>67</v>
      </c>
      <c r="E160" s="305">
        <v>675</v>
      </c>
      <c r="F160" s="305">
        <v>600</v>
      </c>
      <c r="G160" s="305">
        <v>550</v>
      </c>
      <c r="H160" s="148"/>
      <c r="I160" s="175"/>
      <c r="J160" s="288"/>
      <c r="K160" s="148"/>
      <c r="L160" s="119"/>
      <c r="M160" s="119"/>
      <c r="N160" s="119"/>
      <c r="O160" s="119"/>
    </row>
    <row r="161" spans="1:15" s="5" customFormat="1" ht="15" customHeight="1">
      <c r="A161" s="137" t="s">
        <v>361</v>
      </c>
      <c r="B161" s="149" t="s">
        <v>12</v>
      </c>
      <c r="C161" s="137" t="s">
        <v>39</v>
      </c>
      <c r="D161" s="161" t="s">
        <v>67</v>
      </c>
      <c r="E161" s="305">
        <v>630</v>
      </c>
      <c r="F161" s="305">
        <v>525</v>
      </c>
      <c r="G161" s="305">
        <v>487.5</v>
      </c>
      <c r="H161" s="148"/>
      <c r="I161" s="175"/>
      <c r="J161" s="288"/>
      <c r="K161" s="148"/>
      <c r="L161" s="119"/>
      <c r="M161" s="119"/>
      <c r="N161" s="119"/>
      <c r="O161" s="119"/>
    </row>
    <row r="162" spans="1:15" s="5" customFormat="1" ht="15" customHeight="1">
      <c r="A162" s="137" t="s">
        <v>362</v>
      </c>
      <c r="B162" s="149" t="s">
        <v>44</v>
      </c>
      <c r="C162" s="137" t="s">
        <v>39</v>
      </c>
      <c r="D162" s="161" t="s">
        <v>67</v>
      </c>
      <c r="E162" s="305">
        <v>630</v>
      </c>
      <c r="F162" s="305">
        <v>525</v>
      </c>
      <c r="G162" s="305">
        <v>487.5</v>
      </c>
      <c r="H162" s="148"/>
      <c r="I162" s="175"/>
      <c r="J162" s="288"/>
      <c r="K162" s="148"/>
      <c r="L162" s="248"/>
      <c r="M162" s="119"/>
      <c r="N162" s="119"/>
      <c r="O162" s="119"/>
    </row>
    <row r="163" spans="1:15" s="5" customFormat="1" ht="15" customHeight="1">
      <c r="A163" s="137" t="s">
        <v>363</v>
      </c>
      <c r="B163" s="149" t="s">
        <v>13</v>
      </c>
      <c r="C163" s="137" t="s">
        <v>46</v>
      </c>
      <c r="D163" s="139" t="s">
        <v>68</v>
      </c>
      <c r="E163" s="305">
        <v>888.88888888888891</v>
      </c>
      <c r="F163" s="305">
        <v>625</v>
      </c>
      <c r="G163" s="305">
        <v>486.11111111111109</v>
      </c>
      <c r="H163" s="148"/>
      <c r="I163" s="175"/>
      <c r="J163" s="288"/>
      <c r="K163" s="148"/>
      <c r="L163" s="119"/>
      <c r="M163" s="119"/>
      <c r="N163" s="119"/>
      <c r="O163" s="119"/>
    </row>
    <row r="164" spans="1:15" s="5" customFormat="1" ht="15" customHeight="1">
      <c r="A164" s="137" t="s">
        <v>364</v>
      </c>
      <c r="B164" s="149" t="s">
        <v>14</v>
      </c>
      <c r="C164" s="137" t="s">
        <v>48</v>
      </c>
      <c r="D164" s="139" t="s">
        <v>69</v>
      </c>
      <c r="E164" s="305">
        <v>687.5</v>
      </c>
      <c r="F164" s="305">
        <v>592.5</v>
      </c>
      <c r="G164" s="305">
        <v>512.5</v>
      </c>
      <c r="H164" s="148"/>
      <c r="I164" s="175"/>
      <c r="J164" s="288"/>
      <c r="K164" s="148"/>
      <c r="L164" s="119"/>
      <c r="M164" s="119"/>
      <c r="N164" s="119"/>
      <c r="O164" s="119"/>
    </row>
    <row r="165" spans="1:15" s="5" customFormat="1" ht="15" customHeight="1">
      <c r="A165" s="137" t="s">
        <v>365</v>
      </c>
      <c r="B165" s="149" t="s">
        <v>15</v>
      </c>
      <c r="C165" s="137" t="s">
        <v>50</v>
      </c>
      <c r="D165" s="161" t="s">
        <v>70</v>
      </c>
      <c r="E165" s="305">
        <v>275</v>
      </c>
      <c r="F165" s="305">
        <v>225</v>
      </c>
      <c r="G165" s="305">
        <v>200</v>
      </c>
      <c r="H165" s="148"/>
      <c r="I165" s="175"/>
      <c r="J165" s="288"/>
      <c r="K165" s="148"/>
      <c r="L165" s="119"/>
      <c r="M165" s="119"/>
      <c r="N165" s="119"/>
      <c r="O165" s="119"/>
    </row>
    <row r="166" spans="1:15" s="5" customFormat="1" ht="15" customHeight="1">
      <c r="A166" s="137" t="s">
        <v>366</v>
      </c>
      <c r="B166" s="149" t="s">
        <v>16</v>
      </c>
      <c r="C166" s="137" t="s">
        <v>52</v>
      </c>
      <c r="D166" s="139" t="s">
        <v>71</v>
      </c>
      <c r="E166" s="305">
        <v>450</v>
      </c>
      <c r="F166" s="305">
        <v>425</v>
      </c>
      <c r="G166" s="305">
        <v>400</v>
      </c>
      <c r="H166" s="148"/>
      <c r="I166" s="175"/>
      <c r="J166" s="288"/>
      <c r="K166" s="148"/>
      <c r="L166" s="119"/>
      <c r="M166" s="119"/>
      <c r="N166" s="119"/>
      <c r="O166" s="119"/>
    </row>
    <row r="167" spans="1:15" s="5" customFormat="1" ht="15" customHeight="1">
      <c r="A167" s="137" t="s">
        <v>367</v>
      </c>
      <c r="B167" s="149" t="s">
        <v>54</v>
      </c>
      <c r="C167" s="137" t="s">
        <v>52</v>
      </c>
      <c r="D167" s="139" t="s">
        <v>71</v>
      </c>
      <c r="E167" s="305">
        <v>450</v>
      </c>
      <c r="F167" s="305">
        <v>405</v>
      </c>
      <c r="G167" s="305">
        <v>362.5</v>
      </c>
      <c r="H167" s="148"/>
      <c r="I167" s="175"/>
      <c r="J167" s="288"/>
      <c r="K167" s="148"/>
      <c r="L167" s="119"/>
      <c r="M167" s="119"/>
      <c r="N167" s="119"/>
      <c r="O167" s="119"/>
    </row>
    <row r="168" spans="1:15" s="5" customFormat="1" ht="15" customHeight="1">
      <c r="A168" s="137" t="s">
        <v>368</v>
      </c>
      <c r="B168" s="149" t="s">
        <v>17</v>
      </c>
      <c r="C168" s="137" t="s">
        <v>56</v>
      </c>
      <c r="D168" s="161" t="s">
        <v>72</v>
      </c>
      <c r="E168" s="305">
        <v>687.5</v>
      </c>
      <c r="F168" s="305">
        <v>575</v>
      </c>
      <c r="G168" s="305">
        <v>537.5</v>
      </c>
      <c r="H168" s="148"/>
      <c r="I168" s="175"/>
      <c r="J168" s="288"/>
      <c r="K168" s="148"/>
      <c r="L168" s="119"/>
      <c r="M168" s="119"/>
      <c r="N168" s="119"/>
      <c r="O168" s="119"/>
    </row>
    <row r="169" spans="1:15" s="5" customFormat="1" ht="15" customHeight="1">
      <c r="A169" s="137" t="s">
        <v>369</v>
      </c>
      <c r="B169" s="149" t="s">
        <v>351</v>
      </c>
      <c r="C169" s="137" t="s">
        <v>59</v>
      </c>
      <c r="D169" s="161" t="s">
        <v>7</v>
      </c>
      <c r="E169" s="305">
        <v>400</v>
      </c>
      <c r="F169" s="305">
        <v>375</v>
      </c>
      <c r="G169" s="305">
        <v>350</v>
      </c>
      <c r="H169" s="148"/>
      <c r="I169" s="175"/>
      <c r="J169" s="288"/>
      <c r="K169" s="148"/>
      <c r="L169" s="119"/>
      <c r="M169" s="119"/>
      <c r="N169" s="119"/>
      <c r="O169" s="119"/>
    </row>
    <row r="170" spans="1:15" s="5" customFormat="1" ht="15" customHeight="1">
      <c r="A170" s="137" t="s">
        <v>438</v>
      </c>
      <c r="B170" s="149" t="s">
        <v>352</v>
      </c>
      <c r="C170" s="137" t="s">
        <v>59</v>
      </c>
      <c r="D170" s="161" t="s">
        <v>7</v>
      </c>
      <c r="E170" s="305">
        <v>400</v>
      </c>
      <c r="F170" s="305">
        <v>375</v>
      </c>
      <c r="G170" s="305">
        <v>350</v>
      </c>
      <c r="H170" s="148"/>
      <c r="I170" s="175"/>
      <c r="J170" s="288"/>
      <c r="K170" s="148"/>
      <c r="L170" s="119"/>
      <c r="M170" s="119"/>
      <c r="N170" s="119"/>
      <c r="O170" s="119"/>
    </row>
    <row r="171" spans="1:15" s="5" customFormat="1" ht="15" customHeight="1">
      <c r="A171" s="137" t="s">
        <v>439</v>
      </c>
      <c r="B171" s="149" t="s">
        <v>58</v>
      </c>
      <c r="C171" s="137" t="s">
        <v>59</v>
      </c>
      <c r="D171" s="139" t="s">
        <v>60</v>
      </c>
      <c r="E171" s="305">
        <v>205</v>
      </c>
      <c r="F171" s="305">
        <v>205</v>
      </c>
      <c r="G171" s="305">
        <v>205</v>
      </c>
      <c r="H171" s="148"/>
      <c r="I171" s="147"/>
      <c r="J171" s="288"/>
      <c r="K171" s="148"/>
      <c r="L171" s="119"/>
      <c r="M171" s="119"/>
      <c r="N171" s="119"/>
      <c r="O171" s="119"/>
    </row>
    <row r="172" spans="1:15" s="5" customFormat="1" ht="15" customHeight="1">
      <c r="A172" s="137" t="s">
        <v>440</v>
      </c>
      <c r="B172" s="149" t="s">
        <v>62</v>
      </c>
      <c r="C172" s="137" t="s">
        <v>59</v>
      </c>
      <c r="D172" s="139" t="s">
        <v>60</v>
      </c>
      <c r="E172" s="305"/>
      <c r="F172" s="305"/>
      <c r="G172" s="305">
        <v>368.5</v>
      </c>
      <c r="H172" s="148"/>
      <c r="I172" s="175"/>
      <c r="J172" s="174"/>
      <c r="K172" s="175"/>
      <c r="L172" s="119"/>
      <c r="M172" s="119"/>
      <c r="N172" s="119"/>
      <c r="O172" s="119"/>
    </row>
    <row r="173" spans="1:15" s="5" customFormat="1" ht="15" customHeight="1">
      <c r="A173" s="137" t="s">
        <v>441</v>
      </c>
      <c r="B173" s="149" t="s">
        <v>64</v>
      </c>
      <c r="C173" s="137" t="s">
        <v>59</v>
      </c>
      <c r="D173" s="139" t="s">
        <v>60</v>
      </c>
      <c r="E173" s="305"/>
      <c r="F173" s="305"/>
      <c r="G173" s="305">
        <v>368.5</v>
      </c>
      <c r="H173" s="148"/>
      <c r="I173" s="175"/>
      <c r="J173" s="174"/>
      <c r="K173" s="175"/>
      <c r="L173" s="119"/>
      <c r="M173" s="119"/>
      <c r="N173" s="119"/>
      <c r="O173" s="119"/>
    </row>
    <row r="174" spans="1:15" s="5" customFormat="1" ht="15" customHeight="1">
      <c r="A174" s="137" t="s">
        <v>442</v>
      </c>
      <c r="B174" s="149" t="s">
        <v>533</v>
      </c>
      <c r="C174" s="137" t="s">
        <v>7</v>
      </c>
      <c r="D174" s="139" t="s">
        <v>7</v>
      </c>
      <c r="E174" s="305">
        <v>896.66666666666663</v>
      </c>
      <c r="F174" s="305">
        <v>670.83333333333337</v>
      </c>
      <c r="G174" s="305">
        <v>560</v>
      </c>
      <c r="H174" s="148"/>
      <c r="I174" s="175"/>
      <c r="J174" s="174"/>
      <c r="K174" s="175"/>
      <c r="L174" s="119"/>
      <c r="M174" s="119"/>
      <c r="N174" s="119"/>
      <c r="O174" s="119"/>
    </row>
    <row r="175" spans="1:15" s="5" customFormat="1" ht="15" customHeight="1">
      <c r="A175" s="137" t="s">
        <v>443</v>
      </c>
      <c r="B175" s="54" t="s">
        <v>730</v>
      </c>
      <c r="C175" s="139" t="s">
        <v>419</v>
      </c>
      <c r="D175" s="139" t="s">
        <v>419</v>
      </c>
      <c r="E175" s="303">
        <v>135</v>
      </c>
      <c r="F175" s="30"/>
      <c r="G175" s="30"/>
      <c r="H175" s="148"/>
      <c r="I175" s="148"/>
      <c r="J175" s="118"/>
      <c r="K175" s="119"/>
      <c r="L175" s="119"/>
      <c r="M175" s="119"/>
      <c r="N175" s="119"/>
      <c r="O175" s="119"/>
    </row>
    <row r="176" spans="1:15" s="20" customFormat="1" ht="15" customHeight="1">
      <c r="A176" s="23"/>
      <c r="B176" s="54"/>
      <c r="C176" s="27"/>
      <c r="D176" s="41"/>
      <c r="E176" s="69"/>
      <c r="F176" s="30"/>
      <c r="G176" s="30"/>
      <c r="H176" s="24"/>
      <c r="I176" s="24"/>
      <c r="J176" s="99"/>
      <c r="K176" s="26"/>
      <c r="L176" s="26"/>
      <c r="M176" s="26"/>
      <c r="N176" s="26"/>
      <c r="O176" s="26"/>
    </row>
    <row r="177" spans="1:17" s="22" customFormat="1" ht="15" customHeight="1">
      <c r="A177" s="16" t="s">
        <v>1577</v>
      </c>
      <c r="B177" s="47" t="s">
        <v>585</v>
      </c>
      <c r="C177" s="48"/>
      <c r="D177" s="49"/>
      <c r="E177" s="50"/>
      <c r="F177" s="24"/>
      <c r="G177" s="24"/>
      <c r="H177" s="24"/>
      <c r="I177" s="24"/>
      <c r="J177" s="99"/>
      <c r="K177" s="26"/>
      <c r="L177" s="26"/>
      <c r="M177" s="26"/>
      <c r="N177" s="26"/>
      <c r="O177" s="26"/>
      <c r="P177" s="20"/>
      <c r="Q177" s="20"/>
    </row>
    <row r="178" spans="1:17" s="20" customFormat="1" ht="15" customHeight="1">
      <c r="A178" s="23" t="s">
        <v>1578</v>
      </c>
      <c r="B178" s="54" t="s">
        <v>26</v>
      </c>
      <c r="C178" s="23" t="s">
        <v>27</v>
      </c>
      <c r="D178" s="38" t="s">
        <v>66</v>
      </c>
      <c r="E178" s="303">
        <v>972.22222222222217</v>
      </c>
      <c r="F178" s="24"/>
      <c r="G178" s="4"/>
      <c r="H178" s="122"/>
      <c r="I178" s="122"/>
      <c r="J178" s="99"/>
      <c r="K178" s="26"/>
      <c r="L178" s="26"/>
      <c r="M178" s="26"/>
      <c r="N178" s="26"/>
      <c r="O178" s="26"/>
    </row>
    <row r="179" spans="1:17" s="20" customFormat="1" ht="15" customHeight="1">
      <c r="A179" s="23" t="s">
        <v>1579</v>
      </c>
      <c r="B179" s="54" t="s">
        <v>29</v>
      </c>
      <c r="C179" s="23" t="s">
        <v>27</v>
      </c>
      <c r="D179" s="38" t="s">
        <v>66</v>
      </c>
      <c r="E179" s="303">
        <v>240</v>
      </c>
      <c r="F179" s="24"/>
      <c r="G179" s="4"/>
      <c r="H179" s="122"/>
      <c r="I179" s="122"/>
      <c r="J179" s="99"/>
      <c r="K179" s="26"/>
      <c r="L179" s="26"/>
      <c r="M179" s="26"/>
      <c r="N179" s="26"/>
      <c r="O179" s="26"/>
    </row>
    <row r="180" spans="1:17" s="20" customFormat="1" ht="15" customHeight="1">
      <c r="A180" s="23" t="s">
        <v>1580</v>
      </c>
      <c r="B180" s="54" t="s">
        <v>31</v>
      </c>
      <c r="C180" s="23" t="s">
        <v>27</v>
      </c>
      <c r="D180" s="38" t="s">
        <v>66</v>
      </c>
      <c r="E180" s="303">
        <v>240</v>
      </c>
      <c r="F180" s="24"/>
      <c r="G180" s="4"/>
      <c r="H180" s="122"/>
      <c r="I180" s="122"/>
      <c r="J180" s="99"/>
      <c r="K180" s="26"/>
      <c r="L180" s="26"/>
      <c r="M180" s="26"/>
      <c r="N180" s="26"/>
      <c r="O180" s="26"/>
    </row>
    <row r="181" spans="1:17" s="20" customFormat="1" ht="15" customHeight="1">
      <c r="A181" s="23" t="s">
        <v>1581</v>
      </c>
      <c r="B181" s="54" t="s">
        <v>33</v>
      </c>
      <c r="C181" s="23" t="s">
        <v>27</v>
      </c>
      <c r="D181" s="38" t="s">
        <v>66</v>
      </c>
      <c r="E181" s="303">
        <v>240</v>
      </c>
      <c r="F181" s="24"/>
      <c r="G181" s="4"/>
      <c r="H181" s="122"/>
      <c r="I181" s="122"/>
      <c r="J181" s="99"/>
      <c r="K181" s="26"/>
      <c r="L181" s="26"/>
      <c r="M181" s="26"/>
      <c r="N181" s="26"/>
      <c r="O181" s="26"/>
    </row>
    <row r="182" spans="1:17" s="20" customFormat="1" ht="15" customHeight="1">
      <c r="A182" s="23" t="s">
        <v>1582</v>
      </c>
      <c r="B182" s="54" t="s">
        <v>35</v>
      </c>
      <c r="C182" s="23" t="s">
        <v>27</v>
      </c>
      <c r="D182" s="38" t="s">
        <v>66</v>
      </c>
      <c r="E182" s="303">
        <v>312.5</v>
      </c>
      <c r="F182" s="24"/>
      <c r="G182" s="4"/>
      <c r="H182" s="122"/>
      <c r="I182" s="122"/>
      <c r="J182" s="99"/>
      <c r="K182" s="26"/>
      <c r="L182" s="26"/>
      <c r="M182" s="26"/>
      <c r="N182" s="26"/>
      <c r="O182" s="26"/>
    </row>
    <row r="183" spans="1:17" s="20" customFormat="1" ht="15" customHeight="1">
      <c r="A183" s="23" t="s">
        <v>1583</v>
      </c>
      <c r="B183" s="54" t="s">
        <v>37</v>
      </c>
      <c r="C183" s="23" t="s">
        <v>27</v>
      </c>
      <c r="D183" s="38" t="s">
        <v>66</v>
      </c>
      <c r="E183" s="303">
        <v>240</v>
      </c>
      <c r="F183" s="24"/>
      <c r="G183" s="4"/>
      <c r="H183" s="122"/>
      <c r="I183" s="122"/>
      <c r="J183" s="99"/>
      <c r="K183" s="26"/>
      <c r="L183" s="26"/>
      <c r="M183" s="26"/>
      <c r="N183" s="26"/>
      <c r="O183" s="26"/>
    </row>
    <row r="184" spans="1:17" s="20" customFormat="1" ht="15" customHeight="1">
      <c r="A184" s="23" t="s">
        <v>1584</v>
      </c>
      <c r="B184" s="54" t="s">
        <v>10</v>
      </c>
      <c r="C184" s="23" t="s">
        <v>39</v>
      </c>
      <c r="D184" s="38" t="s">
        <v>67</v>
      </c>
      <c r="E184" s="303">
        <v>762.5</v>
      </c>
      <c r="F184" s="24"/>
      <c r="G184" s="4"/>
      <c r="H184" s="122"/>
      <c r="I184" s="122"/>
      <c r="J184" s="99"/>
      <c r="K184" s="26"/>
      <c r="L184" s="26"/>
      <c r="M184" s="26"/>
      <c r="N184" s="26"/>
      <c r="O184" s="26"/>
    </row>
    <row r="185" spans="1:17" s="20" customFormat="1" ht="15" customHeight="1">
      <c r="A185" s="23" t="s">
        <v>1585</v>
      </c>
      <c r="B185" s="54" t="s">
        <v>11</v>
      </c>
      <c r="C185" s="23" t="s">
        <v>39</v>
      </c>
      <c r="D185" s="38" t="s">
        <v>67</v>
      </c>
      <c r="E185" s="303">
        <v>637.5</v>
      </c>
      <c r="F185" s="24"/>
      <c r="G185" s="4"/>
      <c r="H185" s="122"/>
      <c r="I185" s="122"/>
      <c r="J185" s="99"/>
      <c r="K185" s="26"/>
      <c r="L185" s="26"/>
      <c r="M185" s="26"/>
      <c r="N185" s="26"/>
      <c r="O185" s="26"/>
    </row>
    <row r="186" spans="1:17" s="20" customFormat="1" ht="15" customHeight="1">
      <c r="A186" s="23" t="s">
        <v>1586</v>
      </c>
      <c r="B186" s="54" t="s">
        <v>12</v>
      </c>
      <c r="C186" s="23" t="s">
        <v>39</v>
      </c>
      <c r="D186" s="38" t="s">
        <v>67</v>
      </c>
      <c r="E186" s="303">
        <v>649</v>
      </c>
      <c r="F186" s="24"/>
      <c r="G186" s="4"/>
      <c r="H186" s="122"/>
      <c r="I186" s="122"/>
      <c r="J186" s="99"/>
      <c r="K186" s="26"/>
      <c r="L186" s="26"/>
      <c r="M186" s="26"/>
      <c r="N186" s="26"/>
      <c r="O186" s="26"/>
    </row>
    <row r="187" spans="1:17" s="20" customFormat="1" ht="15" customHeight="1">
      <c r="A187" s="23" t="s">
        <v>77</v>
      </c>
      <c r="B187" s="54" t="s">
        <v>42</v>
      </c>
      <c r="C187" s="23" t="s">
        <v>39</v>
      </c>
      <c r="D187" s="38" t="s">
        <v>67</v>
      </c>
      <c r="E187" s="303">
        <v>396.5</v>
      </c>
      <c r="F187" s="24"/>
      <c r="G187" s="4"/>
      <c r="H187" s="122"/>
      <c r="I187" s="122"/>
      <c r="J187" s="99"/>
      <c r="K187" s="26"/>
      <c r="L187" s="26"/>
      <c r="M187" s="26"/>
      <c r="N187" s="26"/>
      <c r="O187" s="26"/>
    </row>
    <row r="188" spans="1:17" s="20" customFormat="1" ht="15" customHeight="1">
      <c r="A188" s="23" t="s">
        <v>78</v>
      </c>
      <c r="B188" s="54" t="s">
        <v>44</v>
      </c>
      <c r="C188" s="23" t="s">
        <v>39</v>
      </c>
      <c r="D188" s="38" t="s">
        <v>67</v>
      </c>
      <c r="E188" s="303">
        <v>649</v>
      </c>
      <c r="F188" s="24"/>
      <c r="G188" s="4"/>
      <c r="H188" s="122"/>
      <c r="I188" s="122"/>
      <c r="J188" s="99"/>
      <c r="K188" s="26"/>
      <c r="L188" s="26"/>
      <c r="M188" s="26"/>
      <c r="N188" s="26"/>
      <c r="O188" s="26"/>
    </row>
    <row r="189" spans="1:17" s="20" customFormat="1" ht="15" customHeight="1">
      <c r="A189" s="23" t="s">
        <v>79</v>
      </c>
      <c r="B189" s="54" t="s">
        <v>13</v>
      </c>
      <c r="C189" s="23" t="s">
        <v>46</v>
      </c>
      <c r="D189" s="21" t="s">
        <v>68</v>
      </c>
      <c r="E189" s="303">
        <v>844.44444444444446</v>
      </c>
      <c r="F189" s="24"/>
      <c r="G189" s="4"/>
      <c r="H189" s="122"/>
      <c r="I189" s="122"/>
      <c r="J189" s="99"/>
      <c r="K189" s="26"/>
      <c r="L189" s="26"/>
      <c r="M189" s="26"/>
      <c r="N189" s="26"/>
      <c r="O189" s="26"/>
    </row>
    <row r="190" spans="1:17" s="20" customFormat="1" ht="15" customHeight="1">
      <c r="A190" s="23" t="s">
        <v>80</v>
      </c>
      <c r="B190" s="54" t="s">
        <v>14</v>
      </c>
      <c r="C190" s="23" t="s">
        <v>48</v>
      </c>
      <c r="D190" s="21" t="s">
        <v>69</v>
      </c>
      <c r="E190" s="303">
        <v>600</v>
      </c>
      <c r="F190" s="24"/>
      <c r="G190" s="4"/>
      <c r="H190" s="122"/>
      <c r="I190" s="122"/>
      <c r="J190" s="99"/>
      <c r="K190" s="26"/>
      <c r="L190" s="26"/>
      <c r="M190" s="26"/>
      <c r="N190" s="26"/>
      <c r="O190" s="26"/>
    </row>
    <row r="191" spans="1:17" s="20" customFormat="1" ht="15" customHeight="1">
      <c r="A191" s="23" t="s">
        <v>81</v>
      </c>
      <c r="B191" s="54" t="s">
        <v>15</v>
      </c>
      <c r="C191" s="23" t="s">
        <v>50</v>
      </c>
      <c r="D191" s="38" t="s">
        <v>70</v>
      </c>
      <c r="E191" s="303">
        <v>212.5</v>
      </c>
      <c r="F191" s="24"/>
      <c r="G191" s="4"/>
      <c r="H191" s="122"/>
      <c r="I191" s="122"/>
      <c r="J191" s="99"/>
      <c r="K191" s="26"/>
      <c r="L191" s="26"/>
      <c r="M191" s="26"/>
      <c r="N191" s="26"/>
      <c r="O191" s="26"/>
    </row>
    <row r="192" spans="1:17" s="20" customFormat="1" ht="15" customHeight="1">
      <c r="A192" s="23" t="s">
        <v>82</v>
      </c>
      <c r="B192" s="54" t="s">
        <v>16</v>
      </c>
      <c r="C192" s="23" t="s">
        <v>52</v>
      </c>
      <c r="D192" s="21" t="s">
        <v>71</v>
      </c>
      <c r="E192" s="303">
        <v>437.5</v>
      </c>
      <c r="F192" s="24"/>
      <c r="G192" s="4"/>
      <c r="H192" s="122"/>
      <c r="I192" s="122"/>
      <c r="J192" s="99"/>
      <c r="K192" s="26"/>
      <c r="L192" s="26"/>
      <c r="M192" s="26"/>
      <c r="N192" s="26"/>
      <c r="O192" s="26"/>
    </row>
    <row r="193" spans="1:15" s="20" customFormat="1" ht="15" customHeight="1">
      <c r="A193" s="23" t="s">
        <v>83</v>
      </c>
      <c r="B193" s="54" t="s">
        <v>54</v>
      </c>
      <c r="C193" s="23" t="s">
        <v>52</v>
      </c>
      <c r="D193" s="21" t="s">
        <v>71</v>
      </c>
      <c r="E193" s="303">
        <v>401.25</v>
      </c>
      <c r="F193" s="24"/>
      <c r="G193" s="4"/>
      <c r="H193" s="122"/>
      <c r="I193" s="122"/>
      <c r="J193" s="99"/>
      <c r="K193" s="26"/>
      <c r="L193" s="26"/>
      <c r="M193" s="26"/>
      <c r="N193" s="26"/>
      <c r="O193" s="26"/>
    </row>
    <row r="194" spans="1:15" s="20" customFormat="1" ht="15" customHeight="1">
      <c r="A194" s="23" t="s">
        <v>84</v>
      </c>
      <c r="B194" s="54" t="s">
        <v>17</v>
      </c>
      <c r="C194" s="23" t="s">
        <v>56</v>
      </c>
      <c r="D194" s="38" t="s">
        <v>72</v>
      </c>
      <c r="E194" s="303">
        <v>575</v>
      </c>
      <c r="F194" s="24"/>
      <c r="G194" s="4"/>
      <c r="H194" s="122"/>
      <c r="I194" s="122"/>
      <c r="J194" s="99"/>
      <c r="K194" s="26"/>
      <c r="L194" s="26"/>
      <c r="M194" s="26"/>
      <c r="N194" s="26"/>
      <c r="O194" s="26"/>
    </row>
    <row r="195" spans="1:15" s="20" customFormat="1" ht="15" customHeight="1">
      <c r="A195" s="23" t="s">
        <v>85</v>
      </c>
      <c r="B195" s="54" t="s">
        <v>351</v>
      </c>
      <c r="C195" s="23" t="s">
        <v>59</v>
      </c>
      <c r="D195" s="38" t="s">
        <v>7</v>
      </c>
      <c r="E195" s="303">
        <v>375</v>
      </c>
      <c r="F195" s="24"/>
      <c r="G195" s="4"/>
      <c r="H195" s="122"/>
      <c r="I195" s="122"/>
      <c r="J195" s="99"/>
      <c r="K195" s="26"/>
      <c r="L195" s="26"/>
      <c r="M195" s="26"/>
      <c r="N195" s="26"/>
      <c r="O195" s="26"/>
    </row>
    <row r="196" spans="1:15" s="20" customFormat="1" ht="15" customHeight="1">
      <c r="A196" s="23" t="s">
        <v>86</v>
      </c>
      <c r="B196" s="54" t="s">
        <v>352</v>
      </c>
      <c r="C196" s="23" t="s">
        <v>59</v>
      </c>
      <c r="D196" s="38" t="s">
        <v>7</v>
      </c>
      <c r="E196" s="303">
        <v>375</v>
      </c>
      <c r="F196" s="24"/>
      <c r="G196" s="4"/>
      <c r="H196" s="122"/>
      <c r="I196" s="122"/>
      <c r="J196" s="99"/>
      <c r="K196" s="26"/>
      <c r="L196" s="26"/>
      <c r="M196" s="26"/>
      <c r="N196" s="26"/>
      <c r="O196" s="26"/>
    </row>
    <row r="197" spans="1:15" s="5" customFormat="1" ht="15" customHeight="1">
      <c r="A197" s="23" t="s">
        <v>1587</v>
      </c>
      <c r="B197" s="149" t="s">
        <v>58</v>
      </c>
      <c r="C197" s="137" t="s">
        <v>59</v>
      </c>
      <c r="D197" s="139" t="s">
        <v>60</v>
      </c>
      <c r="E197" s="303">
        <v>200</v>
      </c>
      <c r="F197" s="148"/>
      <c r="G197" s="175"/>
      <c r="H197" s="176"/>
      <c r="I197" s="122"/>
      <c r="J197" s="99"/>
      <c r="K197" s="119"/>
      <c r="L197" s="119"/>
      <c r="M197" s="119"/>
      <c r="N197" s="119"/>
      <c r="O197" s="119"/>
    </row>
    <row r="198" spans="1:15" s="5" customFormat="1" ht="15" customHeight="1">
      <c r="A198" s="23" t="s">
        <v>1588</v>
      </c>
      <c r="B198" s="149" t="s">
        <v>62</v>
      </c>
      <c r="C198" s="137" t="s">
        <v>59</v>
      </c>
      <c r="D198" s="139" t="s">
        <v>60</v>
      </c>
      <c r="E198" s="303">
        <v>357.5</v>
      </c>
      <c r="F198" s="148"/>
      <c r="G198" s="175"/>
      <c r="H198" s="176"/>
      <c r="I198" s="122"/>
      <c r="J198" s="99"/>
      <c r="K198" s="119"/>
      <c r="L198" s="119"/>
      <c r="M198" s="119"/>
      <c r="N198" s="119"/>
      <c r="O198" s="119"/>
    </row>
    <row r="199" spans="1:15" s="5" customFormat="1" ht="15" customHeight="1">
      <c r="A199" s="23" t="s">
        <v>1589</v>
      </c>
      <c r="B199" s="149" t="s">
        <v>64</v>
      </c>
      <c r="C199" s="137" t="s">
        <v>59</v>
      </c>
      <c r="D199" s="139" t="s">
        <v>60</v>
      </c>
      <c r="E199" s="303">
        <v>357.5</v>
      </c>
      <c r="F199" s="148"/>
      <c r="G199" s="175"/>
      <c r="H199" s="176"/>
      <c r="I199" s="122"/>
      <c r="J199" s="99"/>
      <c r="K199" s="119"/>
      <c r="L199" s="119"/>
      <c r="M199" s="119"/>
      <c r="N199" s="119"/>
      <c r="O199" s="119"/>
    </row>
    <row r="200" spans="1:15" s="5" customFormat="1" ht="15" customHeight="1">
      <c r="A200" s="23" t="s">
        <v>1590</v>
      </c>
      <c r="B200" s="149" t="s">
        <v>670</v>
      </c>
      <c r="C200" s="137"/>
      <c r="D200" s="139"/>
      <c r="E200" s="303">
        <v>225</v>
      </c>
      <c r="F200" s="148"/>
      <c r="G200" s="175"/>
      <c r="H200" s="176"/>
      <c r="I200" s="122"/>
      <c r="J200" s="99"/>
      <c r="K200" s="119"/>
      <c r="L200" s="119"/>
      <c r="M200" s="119"/>
      <c r="N200" s="119"/>
      <c r="O200" s="119"/>
    </row>
    <row r="201" spans="1:15" s="20" customFormat="1" ht="15" customHeight="1">
      <c r="A201" s="23" t="s">
        <v>1591</v>
      </c>
      <c r="B201" s="54" t="s">
        <v>730</v>
      </c>
      <c r="C201" s="21" t="s">
        <v>419</v>
      </c>
      <c r="D201" s="21" t="s">
        <v>419</v>
      </c>
      <c r="E201" s="303">
        <v>135</v>
      </c>
      <c r="F201" s="24"/>
      <c r="G201" s="4"/>
      <c r="H201" s="24"/>
      <c r="I201" s="24"/>
      <c r="J201" s="99"/>
      <c r="K201" s="26"/>
      <c r="L201" s="26"/>
      <c r="M201" s="26"/>
      <c r="N201" s="26"/>
      <c r="O201" s="26"/>
    </row>
    <row r="202" spans="1:15" s="20" customFormat="1" ht="15" customHeight="1">
      <c r="A202" s="16">
        <v>2.7</v>
      </c>
      <c r="B202" s="123" t="s">
        <v>707</v>
      </c>
      <c r="C202" s="81" t="s">
        <v>419</v>
      </c>
      <c r="D202" s="81" t="s">
        <v>419</v>
      </c>
      <c r="E202" s="304" t="s">
        <v>708</v>
      </c>
      <c r="F202" s="24"/>
      <c r="G202" s="4"/>
      <c r="H202" s="24"/>
      <c r="I202" s="24"/>
      <c r="J202" s="99"/>
      <c r="K202" s="26"/>
      <c r="L202" s="26"/>
      <c r="M202" s="26"/>
      <c r="N202" s="26"/>
      <c r="O202" s="26"/>
    </row>
    <row r="203" spans="1:15" s="20" customFormat="1" ht="15" customHeight="1">
      <c r="A203" s="23" t="s">
        <v>1592</v>
      </c>
      <c r="B203" s="52" t="s">
        <v>26</v>
      </c>
      <c r="C203" s="23" t="s">
        <v>27</v>
      </c>
      <c r="D203" s="21" t="s">
        <v>66</v>
      </c>
      <c r="E203" s="305">
        <v>875</v>
      </c>
      <c r="F203" s="24"/>
      <c r="G203" s="4"/>
      <c r="H203" s="24"/>
      <c r="I203" s="24"/>
      <c r="J203" s="99"/>
      <c r="K203" s="26"/>
      <c r="L203" s="26"/>
      <c r="M203" s="26"/>
      <c r="N203" s="26"/>
      <c r="O203" s="26"/>
    </row>
    <row r="204" spans="1:15" s="20" customFormat="1" ht="15" customHeight="1">
      <c r="A204" s="23" t="s">
        <v>1593</v>
      </c>
      <c r="B204" s="52" t="s">
        <v>29</v>
      </c>
      <c r="C204" s="23" t="s">
        <v>27</v>
      </c>
      <c r="D204" s="21" t="s">
        <v>66</v>
      </c>
      <c r="E204" s="305">
        <v>230</v>
      </c>
      <c r="F204" s="24"/>
      <c r="G204" s="4"/>
      <c r="H204" s="24"/>
      <c r="I204" s="24"/>
      <c r="J204" s="99"/>
      <c r="K204" s="26"/>
      <c r="L204" s="26"/>
      <c r="M204" s="26"/>
      <c r="N204" s="26"/>
      <c r="O204" s="26"/>
    </row>
    <row r="205" spans="1:15" s="20" customFormat="1" ht="15" customHeight="1">
      <c r="A205" s="23" t="s">
        <v>1594</v>
      </c>
      <c r="B205" s="52" t="s">
        <v>31</v>
      </c>
      <c r="C205" s="23" t="s">
        <v>27</v>
      </c>
      <c r="D205" s="21" t="s">
        <v>66</v>
      </c>
      <c r="E205" s="305">
        <v>230</v>
      </c>
      <c r="F205" s="24"/>
      <c r="G205" s="4"/>
      <c r="H205" s="24"/>
      <c r="I205" s="24"/>
      <c r="J205" s="99"/>
      <c r="K205" s="26"/>
      <c r="L205" s="26"/>
      <c r="M205" s="26"/>
      <c r="N205" s="26"/>
      <c r="O205" s="26"/>
    </row>
    <row r="206" spans="1:15" s="20" customFormat="1" ht="15" customHeight="1">
      <c r="A206" s="23" t="s">
        <v>1595</v>
      </c>
      <c r="B206" s="52" t="s">
        <v>33</v>
      </c>
      <c r="C206" s="23" t="s">
        <v>27</v>
      </c>
      <c r="D206" s="21" t="s">
        <v>66</v>
      </c>
      <c r="E206" s="305">
        <v>230</v>
      </c>
      <c r="F206" s="24"/>
      <c r="G206" s="4"/>
      <c r="H206" s="24"/>
      <c r="I206" s="24"/>
      <c r="J206" s="99"/>
      <c r="K206" s="26"/>
      <c r="L206" s="26"/>
      <c r="M206" s="26"/>
      <c r="N206" s="26"/>
      <c r="O206" s="26"/>
    </row>
    <row r="207" spans="1:15" s="20" customFormat="1" ht="15" customHeight="1">
      <c r="A207" s="23" t="s">
        <v>1596</v>
      </c>
      <c r="B207" s="52" t="s">
        <v>35</v>
      </c>
      <c r="C207" s="23" t="s">
        <v>27</v>
      </c>
      <c r="D207" s="21" t="s">
        <v>66</v>
      </c>
      <c r="E207" s="305">
        <v>300</v>
      </c>
      <c r="F207" s="24"/>
      <c r="G207" s="4"/>
      <c r="H207" s="24"/>
      <c r="I207" s="24"/>
      <c r="J207" s="99"/>
      <c r="K207" s="26"/>
      <c r="L207" s="26"/>
      <c r="M207" s="26"/>
      <c r="N207" s="26"/>
      <c r="O207" s="26"/>
    </row>
    <row r="208" spans="1:15" s="20" customFormat="1" ht="15" customHeight="1">
      <c r="A208" s="23" t="s">
        <v>1597</v>
      </c>
      <c r="B208" s="52" t="s">
        <v>663</v>
      </c>
      <c r="C208" s="23" t="s">
        <v>27</v>
      </c>
      <c r="D208" s="21" t="s">
        <v>66</v>
      </c>
      <c r="E208" s="305">
        <v>230</v>
      </c>
      <c r="F208" s="24"/>
      <c r="G208" s="4"/>
      <c r="H208" s="24"/>
      <c r="I208" s="24"/>
      <c r="J208" s="99"/>
      <c r="K208" s="26"/>
      <c r="L208" s="26"/>
      <c r="M208" s="26"/>
      <c r="N208" s="26"/>
      <c r="O208" s="26"/>
    </row>
    <row r="209" spans="1:20" s="20" customFormat="1" ht="15" customHeight="1">
      <c r="A209" s="23" t="s">
        <v>1598</v>
      </c>
      <c r="B209" s="52" t="s">
        <v>10</v>
      </c>
      <c r="C209" s="23" t="s">
        <v>39</v>
      </c>
      <c r="D209" s="21" t="s">
        <v>67</v>
      </c>
      <c r="E209" s="303">
        <v>587.5</v>
      </c>
      <c r="F209" s="24"/>
      <c r="G209" s="4"/>
      <c r="H209" s="24"/>
      <c r="I209" s="24"/>
      <c r="J209" s="99"/>
      <c r="K209" s="26"/>
      <c r="L209" s="26"/>
      <c r="M209" s="26"/>
      <c r="N209" s="26"/>
      <c r="O209" s="26"/>
    </row>
    <row r="210" spans="1:20" s="20" customFormat="1" ht="15" customHeight="1">
      <c r="A210" s="23" t="s">
        <v>1599</v>
      </c>
      <c r="B210" s="52" t="s">
        <v>11</v>
      </c>
      <c r="C210" s="23" t="s">
        <v>39</v>
      </c>
      <c r="D210" s="21" t="s">
        <v>67</v>
      </c>
      <c r="E210" s="303">
        <v>550</v>
      </c>
      <c r="F210" s="24"/>
      <c r="G210" s="4"/>
      <c r="H210" s="24"/>
      <c r="I210" s="24"/>
      <c r="J210" s="99"/>
      <c r="K210" s="26"/>
      <c r="L210" s="26"/>
      <c r="M210" s="26"/>
      <c r="N210" s="26"/>
      <c r="O210" s="26"/>
    </row>
    <row r="211" spans="1:20" s="20" customFormat="1" ht="15" customHeight="1">
      <c r="A211" s="23" t="s">
        <v>1600</v>
      </c>
      <c r="B211" s="52" t="s">
        <v>12</v>
      </c>
      <c r="C211" s="23" t="s">
        <v>39</v>
      </c>
      <c r="D211" s="21" t="s">
        <v>67</v>
      </c>
      <c r="E211" s="303">
        <v>487.5</v>
      </c>
      <c r="F211" s="24"/>
      <c r="G211" s="4"/>
      <c r="H211" s="24"/>
      <c r="I211" s="24"/>
      <c r="J211" s="99"/>
      <c r="K211" s="26"/>
      <c r="L211" s="26"/>
      <c r="M211" s="26"/>
      <c r="N211" s="26"/>
      <c r="O211" s="26"/>
    </row>
    <row r="212" spans="1:20" s="20" customFormat="1" ht="15" customHeight="1">
      <c r="A212" s="23" t="s">
        <v>444</v>
      </c>
      <c r="B212" s="52" t="s">
        <v>44</v>
      </c>
      <c r="C212" s="23" t="s">
        <v>39</v>
      </c>
      <c r="D212" s="21" t="s">
        <v>67</v>
      </c>
      <c r="E212" s="303">
        <v>487.5</v>
      </c>
      <c r="F212" s="24"/>
      <c r="G212" s="4"/>
      <c r="H212" s="24"/>
      <c r="I212" s="24"/>
      <c r="J212" s="99"/>
      <c r="K212" s="26"/>
      <c r="L212" s="26"/>
      <c r="M212" s="26"/>
      <c r="N212" s="26"/>
      <c r="O212" s="26"/>
    </row>
    <row r="213" spans="1:20" s="20" customFormat="1" ht="15" customHeight="1">
      <c r="A213" s="23" t="s">
        <v>445</v>
      </c>
      <c r="B213" s="52" t="s">
        <v>13</v>
      </c>
      <c r="C213" s="23" t="s">
        <v>46</v>
      </c>
      <c r="D213" s="21" t="s">
        <v>68</v>
      </c>
      <c r="E213" s="303">
        <v>486.11111111111109</v>
      </c>
      <c r="F213" s="24"/>
      <c r="G213" s="4"/>
      <c r="H213" s="24"/>
      <c r="I213" s="24"/>
      <c r="J213" s="99"/>
      <c r="K213" s="26"/>
      <c r="L213" s="26"/>
      <c r="M213" s="26"/>
      <c r="N213" s="26"/>
      <c r="O213" s="26"/>
    </row>
    <row r="214" spans="1:20" s="20" customFormat="1" ht="15" customHeight="1">
      <c r="A214" s="23" t="s">
        <v>446</v>
      </c>
      <c r="B214" s="52" t="s">
        <v>14</v>
      </c>
      <c r="C214" s="23" t="s">
        <v>48</v>
      </c>
      <c r="D214" s="21" t="s">
        <v>69</v>
      </c>
      <c r="E214" s="303">
        <v>512.5</v>
      </c>
      <c r="F214" s="24"/>
      <c r="G214" s="4"/>
      <c r="H214" s="24"/>
      <c r="I214" s="24"/>
      <c r="J214" s="99"/>
      <c r="K214" s="26"/>
      <c r="L214" s="26"/>
      <c r="M214" s="26"/>
      <c r="N214" s="26"/>
      <c r="O214" s="26"/>
    </row>
    <row r="215" spans="1:20" s="20" customFormat="1" ht="15" customHeight="1">
      <c r="A215" s="23" t="s">
        <v>447</v>
      </c>
      <c r="B215" s="52" t="s">
        <v>15</v>
      </c>
      <c r="C215" s="23" t="s">
        <v>50</v>
      </c>
      <c r="D215" s="21" t="s">
        <v>70</v>
      </c>
      <c r="E215" s="303">
        <v>200</v>
      </c>
      <c r="F215" s="24"/>
      <c r="G215" s="4"/>
      <c r="H215" s="24"/>
      <c r="I215" s="24"/>
      <c r="J215" s="99"/>
      <c r="K215" s="26"/>
      <c r="L215" s="26"/>
      <c r="M215" s="26"/>
      <c r="N215" s="26"/>
      <c r="O215" s="26"/>
    </row>
    <row r="216" spans="1:20" s="20" customFormat="1" ht="15" customHeight="1">
      <c r="A216" s="23" t="s">
        <v>448</v>
      </c>
      <c r="B216" s="52" t="s">
        <v>16</v>
      </c>
      <c r="C216" s="23" t="s">
        <v>52</v>
      </c>
      <c r="D216" s="21" t="s">
        <v>71</v>
      </c>
      <c r="E216" s="303">
        <v>400</v>
      </c>
      <c r="F216" s="24"/>
      <c r="G216" s="4"/>
      <c r="H216" s="24"/>
      <c r="I216" s="24"/>
      <c r="J216" s="99"/>
      <c r="K216" s="26"/>
      <c r="L216" s="26"/>
      <c r="M216" s="26"/>
      <c r="N216" s="26"/>
      <c r="O216" s="26"/>
    </row>
    <row r="217" spans="1:20" s="20" customFormat="1" ht="15" customHeight="1">
      <c r="A217" s="23" t="s">
        <v>449</v>
      </c>
      <c r="B217" s="52" t="s">
        <v>54</v>
      </c>
      <c r="C217" s="23" t="s">
        <v>52</v>
      </c>
      <c r="D217" s="21" t="s">
        <v>71</v>
      </c>
      <c r="E217" s="303">
        <v>362.5</v>
      </c>
      <c r="F217" s="24"/>
      <c r="G217" s="4"/>
      <c r="H217" s="24"/>
      <c r="I217" s="24"/>
      <c r="J217" s="99"/>
      <c r="K217" s="26"/>
      <c r="L217" s="26"/>
      <c r="M217" s="26"/>
      <c r="N217" s="26"/>
      <c r="O217" s="26"/>
    </row>
    <row r="218" spans="1:20" s="20" customFormat="1" ht="15" customHeight="1">
      <c r="A218" s="23" t="s">
        <v>393</v>
      </c>
      <c r="B218" s="52" t="s">
        <v>17</v>
      </c>
      <c r="C218" s="23" t="s">
        <v>56</v>
      </c>
      <c r="D218" s="21" t="s">
        <v>72</v>
      </c>
      <c r="E218" s="303">
        <v>537.5</v>
      </c>
      <c r="F218" s="24"/>
      <c r="G218" s="4"/>
      <c r="H218" s="24"/>
      <c r="I218" s="24"/>
      <c r="J218" s="99"/>
      <c r="K218" s="26"/>
      <c r="L218" s="26"/>
      <c r="M218" s="26"/>
      <c r="N218" s="26"/>
      <c r="O218" s="26"/>
    </row>
    <row r="219" spans="1:20" s="20" customFormat="1" ht="15" customHeight="1">
      <c r="A219" s="23" t="s">
        <v>394</v>
      </c>
      <c r="B219" s="52" t="s">
        <v>351</v>
      </c>
      <c r="C219" s="23" t="s">
        <v>59</v>
      </c>
      <c r="D219" s="21" t="s">
        <v>7</v>
      </c>
      <c r="E219" s="303">
        <v>350</v>
      </c>
      <c r="F219" s="24"/>
      <c r="G219" s="4"/>
      <c r="H219" s="24"/>
      <c r="I219" s="24"/>
      <c r="J219" s="99"/>
      <c r="K219" s="26"/>
      <c r="L219" s="26"/>
      <c r="M219" s="26"/>
      <c r="N219" s="26"/>
      <c r="O219" s="26"/>
    </row>
    <row r="220" spans="1:20" s="20" customFormat="1" ht="15" customHeight="1">
      <c r="A220" s="23" t="s">
        <v>395</v>
      </c>
      <c r="B220" s="52" t="s">
        <v>352</v>
      </c>
      <c r="C220" s="23" t="s">
        <v>59</v>
      </c>
      <c r="D220" s="21" t="s">
        <v>7</v>
      </c>
      <c r="E220" s="320">
        <v>350</v>
      </c>
      <c r="F220" s="24"/>
      <c r="G220" s="4"/>
      <c r="H220" s="24"/>
      <c r="I220" s="24"/>
      <c r="J220" s="99"/>
      <c r="K220" s="26"/>
      <c r="L220" s="26"/>
      <c r="M220" s="26"/>
      <c r="N220" s="26"/>
      <c r="O220" s="26"/>
    </row>
    <row r="221" spans="1:20" s="20" customFormat="1" ht="15" customHeight="1">
      <c r="A221" s="23"/>
      <c r="B221" s="54"/>
      <c r="C221" s="27"/>
      <c r="D221" s="41"/>
      <c r="E221" s="342"/>
      <c r="F221" s="24"/>
      <c r="G221" s="4"/>
      <c r="H221" s="24"/>
      <c r="I221" s="24"/>
      <c r="J221" s="99"/>
      <c r="K221" s="26"/>
      <c r="L221" s="26"/>
      <c r="M221" s="26"/>
      <c r="N221" s="26"/>
      <c r="O221" s="26"/>
    </row>
    <row r="222" spans="1:20" s="20" customFormat="1" ht="15" customHeight="1">
      <c r="A222" s="23"/>
      <c r="B222" s="54"/>
      <c r="C222" s="27"/>
      <c r="D222" s="41"/>
      <c r="E222" s="289"/>
      <c r="F222" s="24"/>
      <c r="G222" s="4"/>
      <c r="H222" s="24"/>
      <c r="I222" s="24"/>
      <c r="J222" s="99"/>
      <c r="K222" s="26"/>
      <c r="L222" s="26"/>
      <c r="M222" s="26"/>
      <c r="N222" s="379" t="s">
        <v>1565</v>
      </c>
      <c r="O222" s="379"/>
      <c r="P222" s="379"/>
      <c r="Q222" s="380" t="s">
        <v>1566</v>
      </c>
      <c r="R222" s="380"/>
      <c r="S222" s="375" t="s">
        <v>1567</v>
      </c>
      <c r="T222" s="375"/>
    </row>
    <row r="223" spans="1:20" s="20" customFormat="1">
      <c r="A223" s="16" t="s">
        <v>644</v>
      </c>
      <c r="B223" s="306" t="s">
        <v>1062</v>
      </c>
      <c r="C223" s="307"/>
      <c r="D223" s="129"/>
      <c r="E223" s="321" t="s">
        <v>343</v>
      </c>
      <c r="F223" s="126" t="s">
        <v>472</v>
      </c>
      <c r="G223" s="224" t="s">
        <v>679</v>
      </c>
      <c r="H223" s="206" t="s">
        <v>680</v>
      </c>
      <c r="I223" s="206" t="s">
        <v>681</v>
      </c>
      <c r="J223" s="206" t="s">
        <v>679</v>
      </c>
      <c r="K223" s="207" t="s">
        <v>682</v>
      </c>
      <c r="L223" s="207" t="s">
        <v>678</v>
      </c>
      <c r="M223" s="208" t="s">
        <v>458</v>
      </c>
      <c r="N223" s="224" t="s">
        <v>679</v>
      </c>
      <c r="O223" s="206" t="s">
        <v>680</v>
      </c>
      <c r="P223" s="206" t="s">
        <v>681</v>
      </c>
      <c r="Q223" s="206" t="s">
        <v>680</v>
      </c>
      <c r="R223" s="206" t="s">
        <v>681</v>
      </c>
      <c r="S223" s="343" t="s">
        <v>1568</v>
      </c>
      <c r="T223" s="343" t="s">
        <v>1569</v>
      </c>
    </row>
    <row r="224" spans="1:20" s="20" customFormat="1">
      <c r="A224" s="23" t="s">
        <v>325</v>
      </c>
      <c r="B224" s="52" t="s">
        <v>738</v>
      </c>
      <c r="C224" s="23" t="s">
        <v>46</v>
      </c>
      <c r="D224" s="21" t="s">
        <v>68</v>
      </c>
      <c r="E224" s="303">
        <v>22320</v>
      </c>
      <c r="F224" s="211"/>
      <c r="G224" s="30">
        <f>E224/3*0.95</f>
        <v>7068</v>
      </c>
      <c r="I224" s="30">
        <f t="shared" ref="I224:I245" si="35">E224/M224</f>
        <v>1240</v>
      </c>
      <c r="J224" s="212"/>
      <c r="M224" s="213">
        <v>18</v>
      </c>
      <c r="N224" s="30">
        <f t="shared" ref="N224:N246" si="36">G224</f>
        <v>7068</v>
      </c>
      <c r="O224" s="266"/>
      <c r="P224" s="4">
        <f>N224/6</f>
        <v>1178</v>
      </c>
      <c r="Q224" s="4"/>
      <c r="R224" s="4">
        <f t="shared" ref="R224:R245" si="37">I224*0.9</f>
        <v>1116</v>
      </c>
      <c r="S224" s="4">
        <f>E224*0.9</f>
        <v>20088</v>
      </c>
    </row>
    <row r="225" spans="1:19" s="20" customFormat="1">
      <c r="A225" s="23" t="s">
        <v>326</v>
      </c>
      <c r="B225" s="52" t="s">
        <v>739</v>
      </c>
      <c r="C225" s="23" t="s">
        <v>46</v>
      </c>
      <c r="D225" s="21" t="s">
        <v>68</v>
      </c>
      <c r="E225" s="303">
        <v>38520</v>
      </c>
      <c r="F225" s="303"/>
      <c r="G225" s="30">
        <f>E225/3*0.95</f>
        <v>12198</v>
      </c>
      <c r="I225" s="30">
        <f t="shared" si="35"/>
        <v>2140</v>
      </c>
      <c r="J225" s="212"/>
      <c r="M225" s="213">
        <v>18</v>
      </c>
      <c r="N225" s="30">
        <f t="shared" si="36"/>
        <v>12198</v>
      </c>
      <c r="O225" s="266"/>
      <c r="P225" s="4">
        <f t="shared" ref="P225:P245" si="38">N225/6</f>
        <v>2033</v>
      </c>
      <c r="R225" s="4">
        <f t="shared" si="37"/>
        <v>1926</v>
      </c>
      <c r="S225" s="4">
        <f t="shared" ref="S225:S245" si="39">E225*0.9</f>
        <v>34668</v>
      </c>
    </row>
    <row r="226" spans="1:19" s="20" customFormat="1">
      <c r="A226" s="23" t="s">
        <v>327</v>
      </c>
      <c r="B226" s="52" t="s">
        <v>740</v>
      </c>
      <c r="C226" s="23" t="s">
        <v>46</v>
      </c>
      <c r="D226" s="21" t="s">
        <v>68</v>
      </c>
      <c r="E226" s="303">
        <v>22320</v>
      </c>
      <c r="F226" s="211"/>
      <c r="G226" s="30">
        <f t="shared" ref="G226:G241" si="40">E226/3*0.95</f>
        <v>7068</v>
      </c>
      <c r="I226" s="30">
        <f t="shared" si="35"/>
        <v>1240</v>
      </c>
      <c r="J226" s="214"/>
      <c r="M226" s="213">
        <v>18</v>
      </c>
      <c r="N226" s="30">
        <f t="shared" si="36"/>
        <v>7068</v>
      </c>
      <c r="O226" s="266"/>
      <c r="P226" s="4">
        <f t="shared" si="38"/>
        <v>1178</v>
      </c>
      <c r="R226" s="4">
        <f t="shared" si="37"/>
        <v>1116</v>
      </c>
      <c r="S226" s="4">
        <f t="shared" si="39"/>
        <v>20088</v>
      </c>
    </row>
    <row r="227" spans="1:19" s="20" customFormat="1">
      <c r="A227" s="23" t="s">
        <v>328</v>
      </c>
      <c r="B227" s="52" t="s">
        <v>741</v>
      </c>
      <c r="C227" s="23" t="s">
        <v>46</v>
      </c>
      <c r="D227" s="21" t="s">
        <v>68</v>
      </c>
      <c r="E227" s="303">
        <v>38520</v>
      </c>
      <c r="F227" s="303"/>
      <c r="G227" s="30">
        <f t="shared" si="40"/>
        <v>12198</v>
      </c>
      <c r="I227" s="30">
        <f t="shared" si="35"/>
        <v>2140</v>
      </c>
      <c r="J227" s="212"/>
      <c r="M227" s="213">
        <v>18</v>
      </c>
      <c r="N227" s="30">
        <f t="shared" si="36"/>
        <v>12198</v>
      </c>
      <c r="O227" s="266"/>
      <c r="P227" s="4">
        <f t="shared" si="38"/>
        <v>2033</v>
      </c>
      <c r="R227" s="4">
        <f t="shared" si="37"/>
        <v>1926</v>
      </c>
      <c r="S227" s="4">
        <f t="shared" si="39"/>
        <v>34668</v>
      </c>
    </row>
    <row r="228" spans="1:19" s="20" customFormat="1">
      <c r="A228" s="23" t="s">
        <v>893</v>
      </c>
      <c r="B228" s="52" t="s">
        <v>746</v>
      </c>
      <c r="C228" s="23" t="s">
        <v>46</v>
      </c>
      <c r="D228" s="21" t="s">
        <v>68</v>
      </c>
      <c r="E228" s="303">
        <v>22320</v>
      </c>
      <c r="F228" s="215"/>
      <c r="G228" s="30">
        <f t="shared" si="40"/>
        <v>7068</v>
      </c>
      <c r="H228" s="216"/>
      <c r="I228" s="30">
        <f t="shared" si="35"/>
        <v>1240</v>
      </c>
      <c r="J228" s="26"/>
      <c r="M228" s="64">
        <v>18</v>
      </c>
      <c r="N228" s="30">
        <f t="shared" si="36"/>
        <v>7068</v>
      </c>
      <c r="O228" s="266"/>
      <c r="P228" s="4">
        <f t="shared" si="38"/>
        <v>1178</v>
      </c>
      <c r="R228" s="4">
        <f t="shared" si="37"/>
        <v>1116</v>
      </c>
      <c r="S228" s="4">
        <f t="shared" si="39"/>
        <v>20088</v>
      </c>
    </row>
    <row r="229" spans="1:19" s="20" customFormat="1">
      <c r="A229" s="23" t="s">
        <v>894</v>
      </c>
      <c r="B229" s="52" t="s">
        <v>747</v>
      </c>
      <c r="C229" s="23" t="s">
        <v>46</v>
      </c>
      <c r="D229" s="21" t="s">
        <v>68</v>
      </c>
      <c r="E229" s="303">
        <v>38520</v>
      </c>
      <c r="F229" s="303"/>
      <c r="G229" s="30">
        <f t="shared" si="40"/>
        <v>12198</v>
      </c>
      <c r="H229" s="216"/>
      <c r="I229" s="30">
        <f t="shared" si="35"/>
        <v>2140</v>
      </c>
      <c r="J229" s="26"/>
      <c r="M229" s="64">
        <v>18</v>
      </c>
      <c r="N229" s="30">
        <f t="shared" si="36"/>
        <v>12198</v>
      </c>
      <c r="O229" s="266"/>
      <c r="P229" s="4">
        <f t="shared" si="38"/>
        <v>2033</v>
      </c>
      <c r="R229" s="4">
        <f t="shared" si="37"/>
        <v>1926</v>
      </c>
      <c r="S229" s="4">
        <f t="shared" si="39"/>
        <v>34668</v>
      </c>
    </row>
    <row r="230" spans="1:19" s="20" customFormat="1">
      <c r="A230" s="23" t="s">
        <v>895</v>
      </c>
      <c r="B230" s="52" t="s">
        <v>748</v>
      </c>
      <c r="C230" s="23" t="s">
        <v>46</v>
      </c>
      <c r="D230" s="21" t="s">
        <v>68</v>
      </c>
      <c r="E230" s="303">
        <v>22320</v>
      </c>
      <c r="F230" s="211"/>
      <c r="G230" s="30">
        <f t="shared" si="40"/>
        <v>7068</v>
      </c>
      <c r="I230" s="30">
        <f t="shared" si="35"/>
        <v>1240</v>
      </c>
      <c r="J230" s="212"/>
      <c r="M230" s="213">
        <v>18</v>
      </c>
      <c r="N230" s="30">
        <f t="shared" si="36"/>
        <v>7068</v>
      </c>
      <c r="O230" s="266"/>
      <c r="P230" s="4">
        <f t="shared" si="38"/>
        <v>1178</v>
      </c>
      <c r="R230" s="4">
        <f t="shared" si="37"/>
        <v>1116</v>
      </c>
      <c r="S230" s="4">
        <f t="shared" si="39"/>
        <v>20088</v>
      </c>
    </row>
    <row r="231" spans="1:19" s="20" customFormat="1">
      <c r="A231" s="23" t="s">
        <v>896</v>
      </c>
      <c r="B231" s="52" t="s">
        <v>749</v>
      </c>
      <c r="C231" s="23" t="s">
        <v>46</v>
      </c>
      <c r="D231" s="21" t="s">
        <v>68</v>
      </c>
      <c r="E231" s="303">
        <v>38520</v>
      </c>
      <c r="F231" s="303"/>
      <c r="G231" s="30">
        <f t="shared" si="40"/>
        <v>12198</v>
      </c>
      <c r="I231" s="30">
        <f t="shared" si="35"/>
        <v>2140</v>
      </c>
      <c r="J231" s="212"/>
      <c r="M231" s="213">
        <v>18</v>
      </c>
      <c r="N231" s="30">
        <f t="shared" si="36"/>
        <v>12198</v>
      </c>
      <c r="O231" s="266"/>
      <c r="P231" s="4">
        <f t="shared" si="38"/>
        <v>2033</v>
      </c>
      <c r="R231" s="4">
        <f t="shared" si="37"/>
        <v>1926</v>
      </c>
      <c r="S231" s="4">
        <f t="shared" si="39"/>
        <v>34668</v>
      </c>
    </row>
    <row r="232" spans="1:19" s="20" customFormat="1">
      <c r="A232" s="23" t="s">
        <v>897</v>
      </c>
      <c r="B232" s="52" t="s">
        <v>750</v>
      </c>
      <c r="C232" s="23" t="s">
        <v>46</v>
      </c>
      <c r="D232" s="21" t="s">
        <v>68</v>
      </c>
      <c r="E232" s="303">
        <v>22320</v>
      </c>
      <c r="F232" s="211"/>
      <c r="G232" s="30">
        <f t="shared" si="40"/>
        <v>7068</v>
      </c>
      <c r="I232" s="30">
        <f t="shared" si="35"/>
        <v>1240</v>
      </c>
      <c r="J232" s="212"/>
      <c r="M232" s="213">
        <v>18</v>
      </c>
      <c r="N232" s="30">
        <f t="shared" si="36"/>
        <v>7068</v>
      </c>
      <c r="O232" s="266"/>
      <c r="P232" s="4">
        <f t="shared" si="38"/>
        <v>1178</v>
      </c>
      <c r="R232" s="4">
        <f t="shared" si="37"/>
        <v>1116</v>
      </c>
      <c r="S232" s="4">
        <f t="shared" si="39"/>
        <v>20088</v>
      </c>
    </row>
    <row r="233" spans="1:19" s="20" customFormat="1">
      <c r="A233" s="23" t="s">
        <v>898</v>
      </c>
      <c r="B233" s="52" t="s">
        <v>751</v>
      </c>
      <c r="C233" s="23" t="s">
        <v>46</v>
      </c>
      <c r="D233" s="21" t="s">
        <v>68</v>
      </c>
      <c r="E233" s="303">
        <v>38520</v>
      </c>
      <c r="F233" s="303"/>
      <c r="G233" s="30">
        <f t="shared" si="40"/>
        <v>12198</v>
      </c>
      <c r="I233" s="30">
        <f t="shared" si="35"/>
        <v>2140</v>
      </c>
      <c r="J233" s="212"/>
      <c r="M233" s="213">
        <v>18</v>
      </c>
      <c r="N233" s="30">
        <f t="shared" si="36"/>
        <v>12198</v>
      </c>
      <c r="O233" s="266"/>
      <c r="P233" s="4">
        <f t="shared" si="38"/>
        <v>2033</v>
      </c>
      <c r="R233" s="4">
        <f t="shared" si="37"/>
        <v>1926</v>
      </c>
      <c r="S233" s="4">
        <f t="shared" si="39"/>
        <v>34668</v>
      </c>
    </row>
    <row r="234" spans="1:19" s="20" customFormat="1">
      <c r="A234" s="23" t="s">
        <v>899</v>
      </c>
      <c r="B234" s="52" t="s">
        <v>752</v>
      </c>
      <c r="C234" s="23" t="s">
        <v>46</v>
      </c>
      <c r="D234" s="21" t="s">
        <v>68</v>
      </c>
      <c r="E234" s="303">
        <v>22320</v>
      </c>
      <c r="F234" s="211"/>
      <c r="G234" s="30">
        <f t="shared" si="40"/>
        <v>7068</v>
      </c>
      <c r="I234" s="30">
        <f t="shared" si="35"/>
        <v>1240</v>
      </c>
      <c r="J234" s="212"/>
      <c r="M234" s="213">
        <v>18</v>
      </c>
      <c r="N234" s="30">
        <f t="shared" si="36"/>
        <v>7068</v>
      </c>
      <c r="O234" s="266"/>
      <c r="P234" s="4">
        <f t="shared" si="38"/>
        <v>1178</v>
      </c>
      <c r="R234" s="4">
        <f t="shared" si="37"/>
        <v>1116</v>
      </c>
      <c r="S234" s="4">
        <f t="shared" si="39"/>
        <v>20088</v>
      </c>
    </row>
    <row r="235" spans="1:19" s="20" customFormat="1">
      <c r="A235" s="23" t="s">
        <v>900</v>
      </c>
      <c r="B235" s="52" t="s">
        <v>753</v>
      </c>
      <c r="C235" s="23" t="s">
        <v>46</v>
      </c>
      <c r="D235" s="21" t="s">
        <v>68</v>
      </c>
      <c r="E235" s="303">
        <v>38520</v>
      </c>
      <c r="F235" s="303"/>
      <c r="G235" s="30">
        <f t="shared" si="40"/>
        <v>12198</v>
      </c>
      <c r="I235" s="30">
        <f t="shared" si="35"/>
        <v>2140</v>
      </c>
      <c r="J235" s="212"/>
      <c r="M235" s="213">
        <v>18</v>
      </c>
      <c r="N235" s="30">
        <f t="shared" si="36"/>
        <v>12198</v>
      </c>
      <c r="O235" s="266"/>
      <c r="P235" s="4">
        <f t="shared" si="38"/>
        <v>2033</v>
      </c>
      <c r="R235" s="4">
        <f t="shared" si="37"/>
        <v>1926</v>
      </c>
      <c r="S235" s="4">
        <f t="shared" si="39"/>
        <v>34668</v>
      </c>
    </row>
    <row r="236" spans="1:19" s="20" customFormat="1">
      <c r="A236" s="23" t="s">
        <v>901</v>
      </c>
      <c r="B236" s="52" t="s">
        <v>754</v>
      </c>
      <c r="C236" s="23" t="s">
        <v>46</v>
      </c>
      <c r="D236" s="21" t="s">
        <v>68</v>
      </c>
      <c r="E236" s="303">
        <v>22320</v>
      </c>
      <c r="F236" s="211"/>
      <c r="G236" s="30">
        <f t="shared" si="40"/>
        <v>7068</v>
      </c>
      <c r="I236" s="30">
        <f t="shared" si="35"/>
        <v>1240</v>
      </c>
      <c r="J236" s="212"/>
      <c r="M236" s="213">
        <v>18</v>
      </c>
      <c r="N236" s="30">
        <f t="shared" si="36"/>
        <v>7068</v>
      </c>
      <c r="O236" s="266"/>
      <c r="P236" s="4">
        <f t="shared" si="38"/>
        <v>1178</v>
      </c>
      <c r="R236" s="4">
        <f t="shared" si="37"/>
        <v>1116</v>
      </c>
      <c r="S236" s="4">
        <f t="shared" si="39"/>
        <v>20088</v>
      </c>
    </row>
    <row r="237" spans="1:19" s="20" customFormat="1">
      <c r="A237" s="23" t="s">
        <v>902</v>
      </c>
      <c r="B237" s="52" t="s">
        <v>755</v>
      </c>
      <c r="C237" s="23" t="s">
        <v>46</v>
      </c>
      <c r="D237" s="21" t="s">
        <v>68</v>
      </c>
      <c r="E237" s="303">
        <v>38520</v>
      </c>
      <c r="F237" s="303"/>
      <c r="G237" s="30">
        <f t="shared" si="40"/>
        <v>12198</v>
      </c>
      <c r="I237" s="30">
        <f t="shared" si="35"/>
        <v>2140</v>
      </c>
      <c r="J237" s="212"/>
      <c r="M237" s="213">
        <v>18</v>
      </c>
      <c r="N237" s="30">
        <f t="shared" si="36"/>
        <v>12198</v>
      </c>
      <c r="O237" s="266"/>
      <c r="P237" s="4">
        <f t="shared" si="38"/>
        <v>2033</v>
      </c>
      <c r="R237" s="4">
        <f t="shared" si="37"/>
        <v>1926</v>
      </c>
      <c r="S237" s="4">
        <f t="shared" si="39"/>
        <v>34668</v>
      </c>
    </row>
    <row r="238" spans="1:19" s="20" customFormat="1">
      <c r="A238" s="23" t="s">
        <v>903</v>
      </c>
      <c r="B238" s="52" t="s">
        <v>756</v>
      </c>
      <c r="C238" s="23" t="s">
        <v>46</v>
      </c>
      <c r="D238" s="21" t="s">
        <v>68</v>
      </c>
      <c r="E238" s="303">
        <v>22320</v>
      </c>
      <c r="F238" s="211"/>
      <c r="G238" s="30">
        <f t="shared" si="40"/>
        <v>7068</v>
      </c>
      <c r="I238" s="30">
        <f t="shared" si="35"/>
        <v>1240</v>
      </c>
      <c r="J238" s="212"/>
      <c r="M238" s="213">
        <v>18</v>
      </c>
      <c r="N238" s="30">
        <f t="shared" si="36"/>
        <v>7068</v>
      </c>
      <c r="O238" s="266"/>
      <c r="P238" s="4">
        <f t="shared" si="38"/>
        <v>1178</v>
      </c>
      <c r="R238" s="4">
        <f t="shared" si="37"/>
        <v>1116</v>
      </c>
      <c r="S238" s="4">
        <f t="shared" si="39"/>
        <v>20088</v>
      </c>
    </row>
    <row r="239" spans="1:19" s="20" customFormat="1">
      <c r="A239" s="23" t="s">
        <v>904</v>
      </c>
      <c r="B239" s="52" t="s">
        <v>757</v>
      </c>
      <c r="C239" s="23" t="s">
        <v>46</v>
      </c>
      <c r="D239" s="21" t="s">
        <v>68</v>
      </c>
      <c r="E239" s="303">
        <v>38520</v>
      </c>
      <c r="F239" s="303"/>
      <c r="G239" s="30">
        <f t="shared" si="40"/>
        <v>12198</v>
      </c>
      <c r="I239" s="30">
        <f t="shared" si="35"/>
        <v>2140</v>
      </c>
      <c r="J239" s="212"/>
      <c r="M239" s="213">
        <v>18</v>
      </c>
      <c r="N239" s="30">
        <f t="shared" si="36"/>
        <v>12198</v>
      </c>
      <c r="O239" s="266"/>
      <c r="P239" s="4">
        <f t="shared" si="38"/>
        <v>2033</v>
      </c>
      <c r="R239" s="4">
        <f t="shared" si="37"/>
        <v>1926</v>
      </c>
      <c r="S239" s="4">
        <f t="shared" si="39"/>
        <v>34668</v>
      </c>
    </row>
    <row r="240" spans="1:19" s="26" customFormat="1">
      <c r="A240" s="23" t="s">
        <v>905</v>
      </c>
      <c r="B240" s="52" t="s">
        <v>744</v>
      </c>
      <c r="C240" s="23" t="s">
        <v>46</v>
      </c>
      <c r="D240" s="21" t="s">
        <v>68</v>
      </c>
      <c r="E240" s="303">
        <v>22320</v>
      </c>
      <c r="F240" s="211"/>
      <c r="G240" s="30">
        <f t="shared" si="40"/>
        <v>7068</v>
      </c>
      <c r="H240" s="20"/>
      <c r="I240" s="30">
        <f t="shared" si="35"/>
        <v>1240</v>
      </c>
      <c r="J240" s="212"/>
      <c r="M240" s="213">
        <v>18</v>
      </c>
      <c r="N240" s="30">
        <f t="shared" si="36"/>
        <v>7068</v>
      </c>
      <c r="O240" s="266"/>
      <c r="P240" s="4">
        <f t="shared" si="38"/>
        <v>1178</v>
      </c>
      <c r="Q240" s="20"/>
      <c r="R240" s="4">
        <f t="shared" si="37"/>
        <v>1116</v>
      </c>
      <c r="S240" s="4">
        <f t="shared" si="39"/>
        <v>20088</v>
      </c>
    </row>
    <row r="241" spans="1:20" s="26" customFormat="1">
      <c r="A241" s="23" t="s">
        <v>906</v>
      </c>
      <c r="B241" s="52" t="s">
        <v>745</v>
      </c>
      <c r="C241" s="23" t="s">
        <v>46</v>
      </c>
      <c r="D241" s="21" t="s">
        <v>68</v>
      </c>
      <c r="E241" s="303">
        <v>38520</v>
      </c>
      <c r="F241" s="303"/>
      <c r="G241" s="30">
        <f t="shared" si="40"/>
        <v>12198</v>
      </c>
      <c r="H241" s="30"/>
      <c r="I241" s="30">
        <f t="shared" si="35"/>
        <v>2140</v>
      </c>
      <c r="J241" s="212"/>
      <c r="M241" s="213">
        <v>18</v>
      </c>
      <c r="N241" s="30">
        <f t="shared" si="36"/>
        <v>12198</v>
      </c>
      <c r="O241" s="266"/>
      <c r="P241" s="4">
        <f t="shared" si="38"/>
        <v>2033</v>
      </c>
      <c r="Q241" s="20"/>
      <c r="R241" s="4">
        <f t="shared" si="37"/>
        <v>1926</v>
      </c>
      <c r="S241" s="4">
        <f t="shared" si="39"/>
        <v>34668</v>
      </c>
    </row>
    <row r="242" spans="1:20" s="26" customFormat="1">
      <c r="A242" s="23" t="s">
        <v>907</v>
      </c>
      <c r="B242" s="52" t="s">
        <v>989</v>
      </c>
      <c r="C242" s="23" t="s">
        <v>46</v>
      </c>
      <c r="D242" s="21" t="s">
        <v>68</v>
      </c>
      <c r="E242" s="303">
        <v>25680</v>
      </c>
      <c r="F242" s="303"/>
      <c r="G242" s="30">
        <f>E242/4*0.95</f>
        <v>6099</v>
      </c>
      <c r="H242" s="30"/>
      <c r="I242" s="30">
        <f t="shared" si="35"/>
        <v>1070</v>
      </c>
      <c r="J242" s="212"/>
      <c r="M242" s="260">
        <v>24</v>
      </c>
      <c r="N242" s="30">
        <f t="shared" si="36"/>
        <v>6099</v>
      </c>
      <c r="O242" s="267"/>
      <c r="P242" s="4">
        <f t="shared" si="38"/>
        <v>1016.5</v>
      </c>
      <c r="Q242" s="20"/>
      <c r="R242" s="4">
        <f t="shared" si="37"/>
        <v>963</v>
      </c>
      <c r="S242" s="4">
        <f t="shared" si="39"/>
        <v>23112</v>
      </c>
    </row>
    <row r="243" spans="1:20" s="26" customFormat="1">
      <c r="A243" s="23" t="s">
        <v>908</v>
      </c>
      <c r="B243" s="52" t="s">
        <v>990</v>
      </c>
      <c r="C243" s="23" t="s">
        <v>46</v>
      </c>
      <c r="D243" s="21" t="s">
        <v>68</v>
      </c>
      <c r="E243" s="303">
        <v>51360</v>
      </c>
      <c r="F243" s="303"/>
      <c r="G243" s="30">
        <f>E243/4*0.95</f>
        <v>12198</v>
      </c>
      <c r="H243" s="30"/>
      <c r="I243" s="30">
        <f t="shared" si="35"/>
        <v>2140</v>
      </c>
      <c r="J243" s="212"/>
      <c r="M243" s="260">
        <v>24</v>
      </c>
      <c r="N243" s="30">
        <f t="shared" si="36"/>
        <v>12198</v>
      </c>
      <c r="O243" s="267"/>
      <c r="P243" s="4">
        <f t="shared" si="38"/>
        <v>2033</v>
      </c>
      <c r="Q243" s="20"/>
      <c r="R243" s="4">
        <f t="shared" si="37"/>
        <v>1926</v>
      </c>
      <c r="S243" s="4">
        <f t="shared" si="39"/>
        <v>46224</v>
      </c>
    </row>
    <row r="244" spans="1:20" s="26" customFormat="1">
      <c r="A244" s="23" t="s">
        <v>909</v>
      </c>
      <c r="B244" s="52" t="s">
        <v>1438</v>
      </c>
      <c r="C244" s="23" t="s">
        <v>46</v>
      </c>
      <c r="D244" s="21" t="s">
        <v>68</v>
      </c>
      <c r="E244" s="303">
        <v>22320</v>
      </c>
      <c r="F244" s="211"/>
      <c r="G244" s="30">
        <f t="shared" ref="G244:G245" si="41">E244/3*0.95</f>
        <v>7068</v>
      </c>
      <c r="I244" s="30">
        <f t="shared" si="35"/>
        <v>1240</v>
      </c>
      <c r="J244" s="212"/>
      <c r="M244" s="11">
        <v>18</v>
      </c>
      <c r="N244" s="30">
        <f t="shared" si="36"/>
        <v>7068</v>
      </c>
      <c r="O244" s="310"/>
      <c r="P244" s="4">
        <f t="shared" si="38"/>
        <v>1178</v>
      </c>
      <c r="R244" s="4">
        <f t="shared" si="37"/>
        <v>1116</v>
      </c>
      <c r="S244" s="4">
        <f t="shared" si="39"/>
        <v>20088</v>
      </c>
    </row>
    <row r="245" spans="1:20" s="26" customFormat="1">
      <c r="A245" s="23" t="s">
        <v>910</v>
      </c>
      <c r="B245" s="52" t="s">
        <v>1439</v>
      </c>
      <c r="C245" s="23" t="s">
        <v>46</v>
      </c>
      <c r="D245" s="21" t="s">
        <v>68</v>
      </c>
      <c r="E245" s="303">
        <v>38520</v>
      </c>
      <c r="F245" s="303"/>
      <c r="G245" s="30">
        <f t="shared" si="41"/>
        <v>12198</v>
      </c>
      <c r="H245" s="30"/>
      <c r="I245" s="30">
        <f t="shared" si="35"/>
        <v>2140</v>
      </c>
      <c r="J245" s="212"/>
      <c r="M245" s="11">
        <v>18</v>
      </c>
      <c r="N245" s="30">
        <f t="shared" si="36"/>
        <v>12198</v>
      </c>
      <c r="O245" s="310"/>
      <c r="P245" s="4">
        <f t="shared" si="38"/>
        <v>2033</v>
      </c>
      <c r="R245" s="4">
        <f t="shared" si="37"/>
        <v>1926</v>
      </c>
      <c r="S245" s="4">
        <f t="shared" si="39"/>
        <v>34668</v>
      </c>
    </row>
    <row r="246" spans="1:20" s="26" customFormat="1">
      <c r="A246" s="23" t="s">
        <v>911</v>
      </c>
      <c r="B246" s="52" t="s">
        <v>504</v>
      </c>
      <c r="C246" s="23" t="s">
        <v>59</v>
      </c>
      <c r="D246" s="21" t="s">
        <v>60</v>
      </c>
      <c r="E246" s="327">
        <v>13725</v>
      </c>
      <c r="F246" s="211"/>
      <c r="G246" s="30">
        <f>E246/3*0.95</f>
        <v>4346.25</v>
      </c>
      <c r="H246" s="30">
        <f>E246/M246</f>
        <v>915</v>
      </c>
      <c r="I246" s="30"/>
      <c r="J246" s="99"/>
      <c r="M246" s="210">
        <v>15</v>
      </c>
      <c r="N246" s="30">
        <f t="shared" si="36"/>
        <v>4346.25</v>
      </c>
      <c r="O246" s="4">
        <f>N246/5</f>
        <v>869.25</v>
      </c>
      <c r="P246" s="4"/>
      <c r="Q246" s="4">
        <f>H246*0.9</f>
        <v>823.5</v>
      </c>
      <c r="R246" s="4"/>
      <c r="S246" s="4">
        <f t="shared" ref="S246:S253" si="42">E246*0.9</f>
        <v>12352.5</v>
      </c>
    </row>
    <row r="247" spans="1:20" s="26" customFormat="1">
      <c r="A247" s="23" t="s">
        <v>912</v>
      </c>
      <c r="B247" s="52" t="s">
        <v>505</v>
      </c>
      <c r="C247" s="23" t="s">
        <v>59</v>
      </c>
      <c r="D247" s="21" t="s">
        <v>60</v>
      </c>
      <c r="E247" s="327"/>
      <c r="F247" s="327">
        <v>5175</v>
      </c>
      <c r="H247" s="30"/>
      <c r="K247" s="212">
        <f>F247/M247</f>
        <v>345</v>
      </c>
      <c r="M247" s="210">
        <v>15</v>
      </c>
      <c r="N247" s="30"/>
      <c r="O247" s="4"/>
      <c r="P247" s="4"/>
      <c r="Q247" s="4"/>
      <c r="S247" s="4"/>
      <c r="T247" s="4">
        <f>F247*0.9</f>
        <v>4657.5</v>
      </c>
    </row>
    <row r="248" spans="1:20" s="26" customFormat="1" ht="15" customHeight="1">
      <c r="A248" s="23" t="s">
        <v>913</v>
      </c>
      <c r="B248" s="52" t="s">
        <v>506</v>
      </c>
      <c r="C248" s="23" t="s">
        <v>59</v>
      </c>
      <c r="D248" s="21" t="s">
        <v>60</v>
      </c>
      <c r="E248" s="327">
        <v>18000</v>
      </c>
      <c r="F248" s="311"/>
      <c r="G248" s="30">
        <f>E248/3*0.95</f>
        <v>5700</v>
      </c>
      <c r="H248" s="30">
        <f>E248/M248</f>
        <v>1200</v>
      </c>
      <c r="I248" s="312"/>
      <c r="J248" s="324"/>
      <c r="K248" s="313"/>
      <c r="L248" s="313"/>
      <c r="M248" s="210">
        <v>15</v>
      </c>
      <c r="N248" s="30">
        <f>G248</f>
        <v>5700</v>
      </c>
      <c r="O248" s="4">
        <f t="shared" ref="O248:O310" si="43">N248/5</f>
        <v>1140</v>
      </c>
      <c r="P248" s="4"/>
      <c r="Q248" s="4">
        <f>H248*0.9</f>
        <v>1080</v>
      </c>
      <c r="S248" s="4">
        <f t="shared" si="42"/>
        <v>16200</v>
      </c>
    </row>
    <row r="249" spans="1:20" s="26" customFormat="1" ht="15" customHeight="1">
      <c r="A249" s="23" t="s">
        <v>914</v>
      </c>
      <c r="B249" s="52" t="s">
        <v>507</v>
      </c>
      <c r="C249" s="23" t="s">
        <v>59</v>
      </c>
      <c r="D249" s="21" t="s">
        <v>60</v>
      </c>
      <c r="E249" s="327"/>
      <c r="F249" s="327">
        <v>7245</v>
      </c>
      <c r="H249" s="30"/>
      <c r="K249" s="212">
        <f>F249/M249</f>
        <v>483</v>
      </c>
      <c r="M249" s="210">
        <v>15</v>
      </c>
      <c r="N249" s="30"/>
      <c r="O249" s="4"/>
      <c r="P249" s="4"/>
      <c r="Q249" s="4"/>
      <c r="S249" s="4"/>
      <c r="T249" s="4">
        <f>F249*0.9</f>
        <v>6520.5</v>
      </c>
    </row>
    <row r="250" spans="1:20" s="217" customFormat="1" ht="15" customHeight="1">
      <c r="A250" s="23" t="s">
        <v>915</v>
      </c>
      <c r="B250" s="332" t="s">
        <v>1537</v>
      </c>
      <c r="C250" s="333" t="s">
        <v>59</v>
      </c>
      <c r="D250" s="334" t="s">
        <v>60</v>
      </c>
      <c r="E250" s="335">
        <v>14250</v>
      </c>
      <c r="F250" s="335"/>
      <c r="G250" s="30">
        <f>E250/3*0.95</f>
        <v>4512.5</v>
      </c>
      <c r="H250" s="30">
        <f>E250/M250</f>
        <v>950</v>
      </c>
      <c r="I250" s="63"/>
      <c r="J250" s="336"/>
      <c r="M250" s="337">
        <v>15</v>
      </c>
      <c r="N250" s="30">
        <f>G250</f>
        <v>4512.5</v>
      </c>
      <c r="O250" s="4">
        <f t="shared" si="43"/>
        <v>902.5</v>
      </c>
      <c r="P250" s="242"/>
      <c r="Q250" s="4">
        <f>H250*0.9</f>
        <v>855</v>
      </c>
      <c r="S250" s="4">
        <f t="shared" si="42"/>
        <v>12825</v>
      </c>
    </row>
    <row r="251" spans="1:20" s="217" customFormat="1" ht="15" customHeight="1">
      <c r="A251" s="23" t="s">
        <v>916</v>
      </c>
      <c r="B251" s="332" t="s">
        <v>1538</v>
      </c>
      <c r="C251" s="333" t="s">
        <v>59</v>
      </c>
      <c r="D251" s="334" t="s">
        <v>60</v>
      </c>
      <c r="E251" s="335">
        <v>14250</v>
      </c>
      <c r="F251" s="335"/>
      <c r="G251" s="30">
        <f t="shared" ref="G251:G252" si="44">E251/3*0.95</f>
        <v>4512.5</v>
      </c>
      <c r="H251" s="30">
        <f>E251/M251</f>
        <v>950</v>
      </c>
      <c r="I251" s="63"/>
      <c r="J251" s="336"/>
      <c r="M251" s="337">
        <v>15</v>
      </c>
      <c r="N251" s="30">
        <f>G251</f>
        <v>4512.5</v>
      </c>
      <c r="O251" s="4">
        <f t="shared" si="43"/>
        <v>902.5</v>
      </c>
      <c r="P251" s="242"/>
      <c r="Q251" s="4">
        <f>H251*0.9</f>
        <v>855</v>
      </c>
      <c r="S251" s="4">
        <f t="shared" si="42"/>
        <v>12825</v>
      </c>
    </row>
    <row r="252" spans="1:20" s="217" customFormat="1" ht="15" customHeight="1">
      <c r="A252" s="23" t="s">
        <v>917</v>
      </c>
      <c r="B252" s="332" t="s">
        <v>1539</v>
      </c>
      <c r="C252" s="333" t="s">
        <v>59</v>
      </c>
      <c r="D252" s="334" t="s">
        <v>60</v>
      </c>
      <c r="E252" s="335">
        <v>14250</v>
      </c>
      <c r="F252" s="335"/>
      <c r="G252" s="30">
        <f t="shared" si="44"/>
        <v>4512.5</v>
      </c>
      <c r="H252" s="30">
        <f>E252/M252</f>
        <v>950</v>
      </c>
      <c r="I252" s="63"/>
      <c r="J252" s="336"/>
      <c r="M252" s="337">
        <v>15</v>
      </c>
      <c r="N252" s="30">
        <f>G252</f>
        <v>4512.5</v>
      </c>
      <c r="O252" s="4">
        <f t="shared" si="43"/>
        <v>902.5</v>
      </c>
      <c r="P252" s="242"/>
      <c r="Q252" s="4">
        <f>H252*0.9</f>
        <v>855</v>
      </c>
      <c r="S252" s="4">
        <f t="shared" si="42"/>
        <v>12825</v>
      </c>
    </row>
    <row r="253" spans="1:20" s="26" customFormat="1" ht="15" customHeight="1">
      <c r="A253" s="23" t="s">
        <v>918</v>
      </c>
      <c r="B253" s="52" t="s">
        <v>73</v>
      </c>
      <c r="C253" s="23" t="s">
        <v>74</v>
      </c>
      <c r="D253" s="21" t="s">
        <v>75</v>
      </c>
      <c r="E253" s="309">
        <v>36000</v>
      </c>
      <c r="F253" s="211"/>
      <c r="G253" s="30">
        <f t="shared" ref="G253" si="45">E253/4*0.95</f>
        <v>8550</v>
      </c>
      <c r="H253" s="30">
        <f>E253/M253</f>
        <v>1800</v>
      </c>
      <c r="I253" s="30">
        <f t="shared" ref="I253" si="46">H253*5*1.01/6</f>
        <v>1515</v>
      </c>
      <c r="K253" s="99"/>
      <c r="M253" s="210">
        <v>20</v>
      </c>
      <c r="N253" s="30">
        <f>G253</f>
        <v>8550</v>
      </c>
      <c r="O253" s="4">
        <f t="shared" si="43"/>
        <v>1710</v>
      </c>
      <c r="P253" s="4">
        <f>N253*1.01/6</f>
        <v>1439.25</v>
      </c>
      <c r="Q253" s="4">
        <f>H253*0.9</f>
        <v>1620</v>
      </c>
      <c r="R253" s="30">
        <f>Q253*5*1.01/6</f>
        <v>1363.5</v>
      </c>
      <c r="S253" s="4">
        <f t="shared" si="42"/>
        <v>32400</v>
      </c>
    </row>
    <row r="254" spans="1:20" s="26" customFormat="1" ht="15" customHeight="1">
      <c r="A254" s="23" t="s">
        <v>919</v>
      </c>
      <c r="B254" s="52" t="s">
        <v>487</v>
      </c>
      <c r="C254" s="23" t="s">
        <v>74</v>
      </c>
      <c r="D254" s="21" t="s">
        <v>75</v>
      </c>
      <c r="E254" s="309"/>
      <c r="F254" s="309">
        <v>13000</v>
      </c>
      <c r="G254" s="30"/>
      <c r="H254" s="30"/>
      <c r="L254" s="212">
        <f>F254/M254</f>
        <v>541.66666666666663</v>
      </c>
      <c r="M254" s="210">
        <v>24</v>
      </c>
      <c r="N254" s="30"/>
      <c r="O254" s="4"/>
      <c r="P254" s="4"/>
      <c r="S254" s="4"/>
      <c r="T254" s="4">
        <f>F254*0.9</f>
        <v>11700</v>
      </c>
    </row>
    <row r="255" spans="1:20" s="26" customFormat="1">
      <c r="A255" s="23" t="s">
        <v>920</v>
      </c>
      <c r="B255" s="52" t="s">
        <v>489</v>
      </c>
      <c r="C255" s="23" t="s">
        <v>74</v>
      </c>
      <c r="D255" s="21" t="s">
        <v>75</v>
      </c>
      <c r="E255" s="309">
        <v>39600</v>
      </c>
      <c r="F255" s="211"/>
      <c r="G255" s="30">
        <f t="shared" ref="G255" si="47">E255/4*0.95</f>
        <v>9405</v>
      </c>
      <c r="H255" s="30">
        <f>E255/M255</f>
        <v>2200</v>
      </c>
      <c r="I255" s="30">
        <f t="shared" ref="I255" si="48">H255*5*1.01/6</f>
        <v>1851.6666666666667</v>
      </c>
      <c r="L255" s="212"/>
      <c r="M255" s="210">
        <v>18</v>
      </c>
      <c r="N255" s="30">
        <f>G255</f>
        <v>9405</v>
      </c>
      <c r="O255" s="4">
        <f t="shared" si="43"/>
        <v>1881</v>
      </c>
      <c r="P255" s="4">
        <f t="shared" ref="P255:P259" si="49">N255*1.01/6</f>
        <v>1583.175</v>
      </c>
      <c r="Q255" s="4">
        <f>H255*0.9</f>
        <v>1980</v>
      </c>
      <c r="R255" s="30">
        <f>Q255*5*1.01/6</f>
        <v>1666.5</v>
      </c>
      <c r="S255" s="4">
        <f t="shared" ref="S255:S267" si="50">E255*0.9</f>
        <v>35640</v>
      </c>
      <c r="T255" s="4"/>
    </row>
    <row r="256" spans="1:20" s="26" customFormat="1">
      <c r="A256" s="23" t="s">
        <v>921</v>
      </c>
      <c r="B256" s="52" t="s">
        <v>490</v>
      </c>
      <c r="C256" s="23" t="s">
        <v>74</v>
      </c>
      <c r="D256" s="21" t="s">
        <v>75</v>
      </c>
      <c r="E256" s="309"/>
      <c r="F256" s="309">
        <v>16000</v>
      </c>
      <c r="G256" s="30"/>
      <c r="H256" s="30"/>
      <c r="L256" s="212">
        <f>F256/M256</f>
        <v>888.88888888888891</v>
      </c>
      <c r="M256" s="210">
        <v>18</v>
      </c>
      <c r="N256" s="30"/>
      <c r="O256" s="4"/>
      <c r="P256" s="4"/>
      <c r="S256" s="4"/>
      <c r="T256" s="4">
        <f t="shared" ref="T256:T266" si="51">F256*0.9</f>
        <v>14400</v>
      </c>
    </row>
    <row r="257" spans="1:21" s="26" customFormat="1">
      <c r="A257" s="23" t="s">
        <v>922</v>
      </c>
      <c r="B257" s="52" t="s">
        <v>491</v>
      </c>
      <c r="C257" s="23" t="s">
        <v>74</v>
      </c>
      <c r="D257" s="21" t="s">
        <v>75</v>
      </c>
      <c r="E257" s="328">
        <v>24000</v>
      </c>
      <c r="F257" s="328"/>
      <c r="G257" s="30">
        <f>E257/3*0.95</f>
        <v>7600</v>
      </c>
      <c r="H257" s="30"/>
      <c r="I257" s="30">
        <f>E257/M257</f>
        <v>1333.3333333333333</v>
      </c>
      <c r="L257" s="212"/>
      <c r="M257" s="210">
        <v>18</v>
      </c>
      <c r="N257" s="30">
        <f>G257</f>
        <v>7600</v>
      </c>
      <c r="O257" s="4"/>
      <c r="P257" s="4">
        <f>N257/6</f>
        <v>1266.6666666666667</v>
      </c>
      <c r="R257" s="4">
        <f>I257*0.9</f>
        <v>1200</v>
      </c>
      <c r="S257" s="4">
        <f t="shared" si="50"/>
        <v>21600</v>
      </c>
      <c r="T257" s="4"/>
    </row>
    <row r="258" spans="1:21" s="26" customFormat="1" ht="15.75">
      <c r="A258" s="23" t="s">
        <v>923</v>
      </c>
      <c r="B258" s="52" t="s">
        <v>492</v>
      </c>
      <c r="C258" s="23" t="s">
        <v>74</v>
      </c>
      <c r="D258" s="21" t="s">
        <v>75</v>
      </c>
      <c r="E258" s="328"/>
      <c r="F258" s="328">
        <v>8400</v>
      </c>
      <c r="G258" s="30"/>
      <c r="H258" s="30"/>
      <c r="L258" s="212">
        <f>F258/M258</f>
        <v>466.66666666666669</v>
      </c>
      <c r="M258" s="210">
        <v>18</v>
      </c>
      <c r="N258" s="30"/>
      <c r="O258" s="4"/>
      <c r="P258" s="4"/>
      <c r="R258" s="338"/>
      <c r="S258" s="4"/>
      <c r="T258" s="4">
        <f t="shared" si="51"/>
        <v>7560</v>
      </c>
    </row>
    <row r="259" spans="1:21" s="26" customFormat="1">
      <c r="A259" s="23" t="s">
        <v>924</v>
      </c>
      <c r="B259" s="52" t="s">
        <v>1063</v>
      </c>
      <c r="C259" s="23" t="s">
        <v>27</v>
      </c>
      <c r="D259" s="21" t="s">
        <v>66</v>
      </c>
      <c r="E259" s="328">
        <v>36000</v>
      </c>
      <c r="F259" s="211"/>
      <c r="G259" s="30">
        <f t="shared" ref="G259" si="52">E259/4*0.95</f>
        <v>8550</v>
      </c>
      <c r="H259" s="30">
        <f>E259/M259</f>
        <v>3000</v>
      </c>
      <c r="I259" s="30">
        <f t="shared" ref="I259" si="53">H259*5*1.01/6</f>
        <v>2525</v>
      </c>
      <c r="K259" s="99"/>
      <c r="M259" s="64">
        <v>12</v>
      </c>
      <c r="N259" s="30">
        <f>G259</f>
        <v>8550</v>
      </c>
      <c r="O259" s="4">
        <f t="shared" si="43"/>
        <v>1710</v>
      </c>
      <c r="P259" s="4">
        <f t="shared" si="49"/>
        <v>1439.25</v>
      </c>
      <c r="Q259" s="4">
        <f>H259*0.9</f>
        <v>2700</v>
      </c>
      <c r="R259" s="30">
        <f>Q259*5*1.01/6</f>
        <v>2272.5</v>
      </c>
      <c r="S259" s="4">
        <f t="shared" si="50"/>
        <v>32400</v>
      </c>
      <c r="T259" s="4"/>
    </row>
    <row r="260" spans="1:21" s="26" customFormat="1">
      <c r="A260" s="23" t="s">
        <v>925</v>
      </c>
      <c r="B260" s="52" t="s">
        <v>1064</v>
      </c>
      <c r="C260" s="23" t="s">
        <v>27</v>
      </c>
      <c r="D260" s="21" t="s">
        <v>66</v>
      </c>
      <c r="E260" s="328"/>
      <c r="F260" s="328">
        <v>13000</v>
      </c>
      <c r="G260" s="30"/>
      <c r="H260" s="30"/>
      <c r="L260" s="212">
        <f>F260/M260</f>
        <v>1083.3333333333333</v>
      </c>
      <c r="M260" s="64">
        <v>12</v>
      </c>
      <c r="N260" s="30"/>
      <c r="O260" s="4"/>
      <c r="P260" s="4"/>
      <c r="S260" s="4"/>
      <c r="T260" s="4">
        <f t="shared" si="51"/>
        <v>11700</v>
      </c>
    </row>
    <row r="261" spans="1:21" s="26" customFormat="1">
      <c r="A261" s="23" t="s">
        <v>926</v>
      </c>
      <c r="B261" s="52" t="s">
        <v>1440</v>
      </c>
      <c r="C261" s="23" t="s">
        <v>27</v>
      </c>
      <c r="D261" s="21" t="s">
        <v>66</v>
      </c>
      <c r="E261" s="303">
        <f>1520*20</f>
        <v>30400</v>
      </c>
      <c r="F261" s="215"/>
      <c r="G261" s="30">
        <f t="shared" ref="G261" si="54">E261/4*0.95</f>
        <v>7220</v>
      </c>
      <c r="H261" s="30">
        <f>+E261/M261</f>
        <v>1520</v>
      </c>
      <c r="I261" s="30" t="s">
        <v>760</v>
      </c>
      <c r="L261" s="30"/>
      <c r="M261" s="64">
        <v>20</v>
      </c>
      <c r="N261" s="30">
        <f>G261</f>
        <v>7220</v>
      </c>
      <c r="O261" s="4">
        <f t="shared" si="43"/>
        <v>1444</v>
      </c>
      <c r="P261" s="4"/>
      <c r="Q261" s="4">
        <f>H261*0.9</f>
        <v>1368</v>
      </c>
      <c r="S261" s="4">
        <f t="shared" si="50"/>
        <v>27360</v>
      </c>
      <c r="T261" s="4"/>
    </row>
    <row r="262" spans="1:21" s="26" customFormat="1">
      <c r="A262" s="23" t="s">
        <v>927</v>
      </c>
      <c r="B262" s="52" t="s">
        <v>1441</v>
      </c>
      <c r="C262" s="23" t="s">
        <v>27</v>
      </c>
      <c r="D262" s="21" t="s">
        <v>66</v>
      </c>
      <c r="E262" s="303"/>
      <c r="F262" s="303">
        <f>625*20</f>
        <v>12500</v>
      </c>
      <c r="G262" s="30"/>
      <c r="H262" s="31"/>
      <c r="I262" s="30"/>
      <c r="J262" s="30">
        <f>F262/2*0.95</f>
        <v>5937.5</v>
      </c>
      <c r="K262" s="30">
        <f>F262/M262</f>
        <v>625</v>
      </c>
      <c r="L262" s="30" t="s">
        <v>760</v>
      </c>
      <c r="M262" s="64">
        <v>20</v>
      </c>
      <c r="N262" s="30"/>
      <c r="O262" s="4"/>
      <c r="P262" s="4"/>
      <c r="Q262" s="4"/>
      <c r="S262" s="4"/>
      <c r="T262" s="4">
        <f t="shared" si="51"/>
        <v>11250</v>
      </c>
    </row>
    <row r="263" spans="1:21" s="26" customFormat="1">
      <c r="A263" s="23" t="s">
        <v>928</v>
      </c>
      <c r="B263" s="52" t="s">
        <v>1065</v>
      </c>
      <c r="C263" s="23" t="s">
        <v>27</v>
      </c>
      <c r="D263" s="21" t="s">
        <v>66</v>
      </c>
      <c r="E263" s="303">
        <f>1875*12</f>
        <v>22500</v>
      </c>
      <c r="F263" s="211"/>
      <c r="G263" s="30">
        <f>E263/2*0.95</f>
        <v>10687.5</v>
      </c>
      <c r="H263" s="30">
        <f>+E263/M263</f>
        <v>1875</v>
      </c>
      <c r="I263" s="30" t="s">
        <v>760</v>
      </c>
      <c r="J263" s="212"/>
      <c r="L263" s="30"/>
      <c r="M263" s="132">
        <v>12</v>
      </c>
      <c r="N263" s="30">
        <f>G263</f>
        <v>10687.5</v>
      </c>
      <c r="O263" s="4">
        <f t="shared" si="43"/>
        <v>2137.5</v>
      </c>
      <c r="P263" s="4"/>
      <c r="Q263" s="4">
        <f>H263*0.9</f>
        <v>1687.5</v>
      </c>
      <c r="S263" s="4">
        <f t="shared" si="50"/>
        <v>20250</v>
      </c>
      <c r="T263" s="4"/>
    </row>
    <row r="264" spans="1:21" s="26" customFormat="1">
      <c r="A264" s="23" t="s">
        <v>929</v>
      </c>
      <c r="B264" s="52" t="s">
        <v>1066</v>
      </c>
      <c r="C264" s="23" t="s">
        <v>27</v>
      </c>
      <c r="D264" s="21" t="s">
        <v>66</v>
      </c>
      <c r="E264" s="303"/>
      <c r="F264" s="303">
        <f>875*12</f>
        <v>10500</v>
      </c>
      <c r="G264" s="30"/>
      <c r="H264" s="30"/>
      <c r="J264" s="30">
        <f>F264/2*0.95</f>
        <v>4987.5</v>
      </c>
      <c r="K264" s="30">
        <f>+F264/M264</f>
        <v>875</v>
      </c>
      <c r="L264" s="30" t="s">
        <v>760</v>
      </c>
      <c r="M264" s="132">
        <v>12</v>
      </c>
      <c r="N264" s="30"/>
      <c r="O264" s="4"/>
      <c r="P264" s="4"/>
      <c r="Q264" s="4"/>
      <c r="S264" s="4"/>
      <c r="T264" s="4">
        <f t="shared" si="51"/>
        <v>9450</v>
      </c>
    </row>
    <row r="265" spans="1:21" s="26" customFormat="1">
      <c r="A265" s="23" t="s">
        <v>930</v>
      </c>
      <c r="B265" s="52" t="s">
        <v>1442</v>
      </c>
      <c r="C265" s="23" t="s">
        <v>27</v>
      </c>
      <c r="D265" s="21" t="s">
        <v>66</v>
      </c>
      <c r="E265" s="303">
        <f>1095*20</f>
        <v>21900</v>
      </c>
      <c r="F265" s="303"/>
      <c r="G265" s="30">
        <f t="shared" ref="G265" si="55">E265/4*0.95</f>
        <v>5201.25</v>
      </c>
      <c r="H265" s="30">
        <f>E265/M265</f>
        <v>1095</v>
      </c>
      <c r="I265" s="30" t="s">
        <v>760</v>
      </c>
      <c r="K265" s="30"/>
      <c r="M265" s="64">
        <v>20</v>
      </c>
      <c r="N265" s="30">
        <f>G265</f>
        <v>5201.25</v>
      </c>
      <c r="O265" s="4">
        <f t="shared" si="43"/>
        <v>1040.25</v>
      </c>
      <c r="P265" s="4"/>
      <c r="Q265" s="4">
        <f>H265*0.9</f>
        <v>985.5</v>
      </c>
      <c r="S265" s="4">
        <f t="shared" si="50"/>
        <v>19710</v>
      </c>
      <c r="T265" s="4"/>
    </row>
    <row r="266" spans="1:21" s="26" customFormat="1">
      <c r="A266" s="23" t="s">
        <v>931</v>
      </c>
      <c r="B266" s="52" t="s">
        <v>1443</v>
      </c>
      <c r="C266" s="23" t="s">
        <v>27</v>
      </c>
      <c r="D266" s="21" t="s">
        <v>66</v>
      </c>
      <c r="E266" s="303"/>
      <c r="F266" s="303">
        <f>520*20</f>
        <v>10400</v>
      </c>
      <c r="G266" s="30"/>
      <c r="H266" s="30"/>
      <c r="I266" s="216"/>
      <c r="J266" s="30">
        <f>F266/2*0.95</f>
        <v>4940</v>
      </c>
      <c r="K266" s="30">
        <f>F266/M266</f>
        <v>520</v>
      </c>
      <c r="L266" s="30" t="s">
        <v>760</v>
      </c>
      <c r="M266" s="64">
        <v>20</v>
      </c>
      <c r="N266" s="30"/>
      <c r="O266" s="4"/>
      <c r="P266" s="4"/>
      <c r="Q266" s="4"/>
      <c r="S266" s="4"/>
      <c r="T266" s="4">
        <f t="shared" si="51"/>
        <v>9360</v>
      </c>
    </row>
    <row r="267" spans="1:21" s="217" customFormat="1">
      <c r="A267" s="23" t="s">
        <v>932</v>
      </c>
      <c r="B267" s="52" t="s">
        <v>987</v>
      </c>
      <c r="C267" s="23" t="s">
        <v>27</v>
      </c>
      <c r="D267" s="21" t="s">
        <v>66</v>
      </c>
      <c r="E267" s="303">
        <f>1600*15</f>
        <v>24000</v>
      </c>
      <c r="F267" s="303"/>
      <c r="G267" s="30">
        <f>E267/3*0.95</f>
        <v>7600</v>
      </c>
      <c r="H267" s="30">
        <f>E267/M267</f>
        <v>1600</v>
      </c>
      <c r="I267" s="30"/>
      <c r="J267" s="30"/>
      <c r="K267" s="30"/>
      <c r="L267" s="30"/>
      <c r="M267" s="132">
        <v>15</v>
      </c>
      <c r="N267" s="30">
        <f>G267</f>
        <v>7600</v>
      </c>
      <c r="O267" s="4">
        <f t="shared" si="43"/>
        <v>1520</v>
      </c>
      <c r="P267" s="242"/>
      <c r="Q267" s="4">
        <f>H267*0.9</f>
        <v>1440</v>
      </c>
      <c r="S267" s="4">
        <f t="shared" si="50"/>
        <v>21600</v>
      </c>
      <c r="T267" s="4"/>
      <c r="U267" s="26"/>
    </row>
    <row r="268" spans="1:21" s="217" customFormat="1">
      <c r="A268" s="23" t="s">
        <v>933</v>
      </c>
      <c r="B268" s="52" t="s">
        <v>988</v>
      </c>
      <c r="C268" s="23" t="s">
        <v>27</v>
      </c>
      <c r="D268" s="21" t="s">
        <v>66</v>
      </c>
      <c r="E268" s="303"/>
      <c r="F268" s="303">
        <f>600*15</f>
        <v>9000</v>
      </c>
      <c r="G268" s="30"/>
      <c r="H268" s="30"/>
      <c r="I268" s="30"/>
      <c r="J268" s="30">
        <f>+F268/2*0.95</f>
        <v>4275</v>
      </c>
      <c r="K268" s="30">
        <f>F268/M268</f>
        <v>600</v>
      </c>
      <c r="L268" s="30"/>
      <c r="M268" s="132">
        <v>15</v>
      </c>
      <c r="N268" s="30"/>
      <c r="O268" s="4"/>
      <c r="P268" s="242"/>
      <c r="Q268" s="4"/>
      <c r="S268" s="4"/>
      <c r="T268" s="4">
        <f>F268*0.9</f>
        <v>8100</v>
      </c>
      <c r="U268" s="26"/>
    </row>
    <row r="269" spans="1:21" s="217" customFormat="1">
      <c r="A269" s="23" t="s">
        <v>934</v>
      </c>
      <c r="B269" s="52" t="s">
        <v>1444</v>
      </c>
      <c r="C269" s="23" t="s">
        <v>27</v>
      </c>
      <c r="D269" s="21" t="s">
        <v>66</v>
      </c>
      <c r="E269" s="303">
        <f>1095*20</f>
        <v>21900</v>
      </c>
      <c r="F269" s="303"/>
      <c r="G269" s="30">
        <f t="shared" ref="G269" si="56">E269/4*0.95</f>
        <v>5201.25</v>
      </c>
      <c r="H269" s="30">
        <f>E269/M269</f>
        <v>1095</v>
      </c>
      <c r="I269" s="30"/>
      <c r="J269" s="30"/>
      <c r="K269" s="30"/>
      <c r="L269" s="30"/>
      <c r="M269" s="132">
        <v>20</v>
      </c>
      <c r="N269" s="30">
        <f>G269</f>
        <v>5201.25</v>
      </c>
      <c r="O269" s="4">
        <f t="shared" si="43"/>
        <v>1040.25</v>
      </c>
      <c r="P269" s="242"/>
      <c r="Q269" s="4">
        <f>H269*0.9</f>
        <v>985.5</v>
      </c>
      <c r="S269" s="4">
        <f t="shared" ref="S269:S314" si="57">E269*0.9</f>
        <v>19710</v>
      </c>
      <c r="T269" s="4"/>
      <c r="U269" s="26"/>
    </row>
    <row r="270" spans="1:21" s="217" customFormat="1">
      <c r="A270" s="23" t="s">
        <v>935</v>
      </c>
      <c r="B270" s="52" t="s">
        <v>1445</v>
      </c>
      <c r="C270" s="23" t="s">
        <v>27</v>
      </c>
      <c r="D270" s="21" t="s">
        <v>66</v>
      </c>
      <c r="E270" s="303"/>
      <c r="F270" s="303">
        <f>520*20</f>
        <v>10400</v>
      </c>
      <c r="G270" s="30"/>
      <c r="H270" s="30"/>
      <c r="I270" s="30"/>
      <c r="J270" s="30">
        <f>+F270/2*0.95</f>
        <v>4940</v>
      </c>
      <c r="K270" s="30">
        <f>F270/M270</f>
        <v>520</v>
      </c>
      <c r="L270" s="30"/>
      <c r="M270" s="132">
        <v>20</v>
      </c>
      <c r="N270" s="30"/>
      <c r="O270" s="4"/>
      <c r="P270" s="242"/>
      <c r="Q270" s="4"/>
      <c r="S270" s="4"/>
      <c r="T270" s="4">
        <f t="shared" ref="T270:T276" si="58">F270*0.9</f>
        <v>9360</v>
      </c>
      <c r="U270" s="26"/>
    </row>
    <row r="271" spans="1:21" s="217" customFormat="1">
      <c r="A271" s="23" t="s">
        <v>936</v>
      </c>
      <c r="B271" s="52" t="s">
        <v>372</v>
      </c>
      <c r="C271" s="23" t="s">
        <v>27</v>
      </c>
      <c r="D271" s="21" t="s">
        <v>66</v>
      </c>
      <c r="E271" s="303">
        <f>1095*20</f>
        <v>21900</v>
      </c>
      <c r="F271" s="303"/>
      <c r="G271" s="30">
        <f t="shared" ref="G271" si="59">E271/4*0.95</f>
        <v>5201.25</v>
      </c>
      <c r="H271" s="30">
        <f>E271/M271</f>
        <v>1095</v>
      </c>
      <c r="I271" s="216"/>
      <c r="J271" s="30"/>
      <c r="K271" s="30"/>
      <c r="L271" s="30"/>
      <c r="M271" s="132">
        <v>20</v>
      </c>
      <c r="N271" s="30">
        <f>G271</f>
        <v>5201.25</v>
      </c>
      <c r="O271" s="4">
        <f t="shared" si="43"/>
        <v>1040.25</v>
      </c>
      <c r="P271" s="242"/>
      <c r="Q271" s="4">
        <f>H271*0.9</f>
        <v>985.5</v>
      </c>
      <c r="S271" s="4">
        <f t="shared" si="57"/>
        <v>19710</v>
      </c>
      <c r="T271" s="4"/>
      <c r="U271" s="26"/>
    </row>
    <row r="272" spans="1:21" s="217" customFormat="1">
      <c r="A272" s="23" t="s">
        <v>937</v>
      </c>
      <c r="B272" s="52" t="s">
        <v>511</v>
      </c>
      <c r="C272" s="23" t="s">
        <v>27</v>
      </c>
      <c r="D272" s="21" t="s">
        <v>66</v>
      </c>
      <c r="E272" s="303"/>
      <c r="F272" s="303">
        <f>520*20</f>
        <v>10400</v>
      </c>
      <c r="G272" s="30"/>
      <c r="H272" s="30"/>
      <c r="I272" s="216"/>
      <c r="J272" s="30">
        <f>+F272/2*0.95</f>
        <v>4940</v>
      </c>
      <c r="K272" s="30">
        <f>F272/M272</f>
        <v>520</v>
      </c>
      <c r="L272" s="30"/>
      <c r="M272" s="132">
        <v>20</v>
      </c>
      <c r="N272" s="30"/>
      <c r="O272" s="4"/>
      <c r="P272" s="242"/>
      <c r="S272" s="4"/>
      <c r="T272" s="4">
        <f t="shared" si="58"/>
        <v>9360</v>
      </c>
      <c r="U272" s="26"/>
    </row>
    <row r="273" spans="1:20" s="26" customFormat="1">
      <c r="A273" s="23" t="s">
        <v>938</v>
      </c>
      <c r="B273" s="52" t="s">
        <v>502</v>
      </c>
      <c r="C273" s="23" t="s">
        <v>457</v>
      </c>
      <c r="D273" s="21" t="s">
        <v>71</v>
      </c>
      <c r="E273" s="328">
        <v>31200</v>
      </c>
      <c r="F273" s="211"/>
      <c r="G273" s="30">
        <f t="shared" ref="G273" si="60">E273/4*0.95</f>
        <v>7410</v>
      </c>
      <c r="H273" s="30">
        <f>E273/M273</f>
        <v>1560</v>
      </c>
      <c r="I273" s="30">
        <f t="shared" ref="I273" si="61">H273*5*1.01/6</f>
        <v>1313</v>
      </c>
      <c r="J273" s="212"/>
      <c r="M273" s="210">
        <v>20</v>
      </c>
      <c r="N273" s="30">
        <f>G273</f>
        <v>7410</v>
      </c>
      <c r="O273" s="4">
        <f t="shared" si="43"/>
        <v>1482</v>
      </c>
      <c r="P273" s="4">
        <f t="shared" ref="P273" si="62">N273*1.01/6</f>
        <v>1247.3500000000001</v>
      </c>
      <c r="Q273" s="4">
        <f>H273*0.9</f>
        <v>1404</v>
      </c>
      <c r="R273" s="30">
        <f t="shared" ref="R273:R287" si="63">Q273*5*1.01/6</f>
        <v>1181.7</v>
      </c>
      <c r="S273" s="4">
        <f t="shared" si="57"/>
        <v>28080</v>
      </c>
      <c r="T273" s="4"/>
    </row>
    <row r="274" spans="1:20" s="26" customFormat="1">
      <c r="A274" s="23" t="s">
        <v>939</v>
      </c>
      <c r="B274" s="52" t="s">
        <v>503</v>
      </c>
      <c r="C274" s="23" t="s">
        <v>457</v>
      </c>
      <c r="D274" s="21" t="s">
        <v>71</v>
      </c>
      <c r="E274" s="328"/>
      <c r="F274" s="328">
        <v>12000</v>
      </c>
      <c r="G274" s="30"/>
      <c r="H274" s="30"/>
      <c r="L274" s="212">
        <f>F274/M274</f>
        <v>500</v>
      </c>
      <c r="M274" s="210">
        <v>24</v>
      </c>
      <c r="N274" s="30"/>
      <c r="O274" s="4"/>
      <c r="P274" s="4"/>
      <c r="Q274" s="4"/>
      <c r="R274" s="30"/>
      <c r="S274" s="4"/>
      <c r="T274" s="4">
        <f t="shared" si="58"/>
        <v>10800</v>
      </c>
    </row>
    <row r="275" spans="1:20" s="26" customFormat="1">
      <c r="A275" s="23" t="s">
        <v>940</v>
      </c>
      <c r="B275" s="52" t="s">
        <v>453</v>
      </c>
      <c r="C275" s="23" t="s">
        <v>52</v>
      </c>
      <c r="D275" s="21" t="s">
        <v>71</v>
      </c>
      <c r="E275" s="328">
        <v>23200</v>
      </c>
      <c r="F275" s="211"/>
      <c r="G275" s="30">
        <f t="shared" ref="G275" si="64">E275/4*0.95</f>
        <v>5510</v>
      </c>
      <c r="H275" s="30">
        <f>E275/M275</f>
        <v>1160</v>
      </c>
      <c r="I275" s="30">
        <f t="shared" ref="I275" si="65">H275*5*1.01/6</f>
        <v>976.33333333333337</v>
      </c>
      <c r="L275" s="212"/>
      <c r="M275" s="210">
        <v>20</v>
      </c>
      <c r="N275" s="30">
        <f>G275</f>
        <v>5510</v>
      </c>
      <c r="O275" s="4">
        <f t="shared" si="43"/>
        <v>1102</v>
      </c>
      <c r="P275" s="4">
        <f t="shared" ref="P275:P287" si="66">N275*1.01/6</f>
        <v>927.51666666666677</v>
      </c>
      <c r="Q275" s="4">
        <f>H275*0.9</f>
        <v>1044</v>
      </c>
      <c r="R275" s="30">
        <f t="shared" si="63"/>
        <v>878.69999999999993</v>
      </c>
      <c r="S275" s="4">
        <f t="shared" si="57"/>
        <v>20880</v>
      </c>
      <c r="T275" s="4"/>
    </row>
    <row r="276" spans="1:20" s="26" customFormat="1">
      <c r="A276" s="23" t="s">
        <v>941</v>
      </c>
      <c r="B276" s="52" t="s">
        <v>498</v>
      </c>
      <c r="C276" s="23" t="s">
        <v>52</v>
      </c>
      <c r="D276" s="21" t="s">
        <v>71</v>
      </c>
      <c r="E276" s="328"/>
      <c r="F276" s="328">
        <v>9000</v>
      </c>
      <c r="G276" s="30"/>
      <c r="H276" s="30"/>
      <c r="L276" s="212">
        <f>F276/M276</f>
        <v>375</v>
      </c>
      <c r="M276" s="210">
        <v>24</v>
      </c>
      <c r="N276" s="30"/>
      <c r="O276" s="4"/>
      <c r="P276" s="4"/>
      <c r="Q276" s="4"/>
      <c r="R276" s="30"/>
      <c r="S276" s="4"/>
      <c r="T276" s="4">
        <f t="shared" si="58"/>
        <v>8100</v>
      </c>
    </row>
    <row r="277" spans="1:20" s="26" customFormat="1">
      <c r="A277" s="23" t="s">
        <v>1091</v>
      </c>
      <c r="B277" s="52" t="s">
        <v>454</v>
      </c>
      <c r="C277" s="23" t="s">
        <v>52</v>
      </c>
      <c r="D277" s="21" t="s">
        <v>71</v>
      </c>
      <c r="E277" s="328">
        <v>23200</v>
      </c>
      <c r="F277" s="328"/>
      <c r="G277" s="30">
        <f t="shared" ref="G277" si="67">E277/4*0.95</f>
        <v>5510</v>
      </c>
      <c r="H277" s="30">
        <f>E277/M277</f>
        <v>1160</v>
      </c>
      <c r="I277" s="30">
        <f t="shared" ref="I277" si="68">H277*5*1.01/6</f>
        <v>976.33333333333337</v>
      </c>
      <c r="L277" s="212"/>
      <c r="M277" s="210">
        <v>20</v>
      </c>
      <c r="N277" s="30">
        <f>G277</f>
        <v>5510</v>
      </c>
      <c r="O277" s="4">
        <f t="shared" si="43"/>
        <v>1102</v>
      </c>
      <c r="P277" s="4">
        <f t="shared" si="66"/>
        <v>927.51666666666677</v>
      </c>
      <c r="Q277" s="4">
        <f>H277*0.9</f>
        <v>1044</v>
      </c>
      <c r="R277" s="30">
        <f t="shared" si="63"/>
        <v>878.69999999999993</v>
      </c>
      <c r="S277" s="4">
        <f t="shared" si="57"/>
        <v>20880</v>
      </c>
      <c r="T277" s="4"/>
    </row>
    <row r="278" spans="1:20" s="26" customFormat="1">
      <c r="A278" s="23" t="s">
        <v>1092</v>
      </c>
      <c r="B278" s="52" t="s">
        <v>499</v>
      </c>
      <c r="C278" s="23" t="s">
        <v>52</v>
      </c>
      <c r="D278" s="21" t="s">
        <v>71</v>
      </c>
      <c r="E278" s="328"/>
      <c r="F278" s="328">
        <v>9000</v>
      </c>
      <c r="G278" s="30"/>
      <c r="H278" s="30"/>
      <c r="L278" s="212">
        <f>F278/M278</f>
        <v>375</v>
      </c>
      <c r="M278" s="210">
        <v>24</v>
      </c>
      <c r="N278" s="30"/>
      <c r="O278" s="4"/>
      <c r="P278" s="4"/>
      <c r="Q278" s="4"/>
      <c r="R278" s="30"/>
      <c r="S278" s="4"/>
      <c r="T278" s="4">
        <f t="shared" ref="T278:T284" si="69">F278*0.9</f>
        <v>8100</v>
      </c>
    </row>
    <row r="279" spans="1:20" s="26" customFormat="1">
      <c r="A279" s="23" t="s">
        <v>1093</v>
      </c>
      <c r="B279" s="52" t="s">
        <v>456</v>
      </c>
      <c r="C279" s="23" t="s">
        <v>52</v>
      </c>
      <c r="D279" s="21" t="s">
        <v>71</v>
      </c>
      <c r="E279" s="328">
        <v>26600</v>
      </c>
      <c r="F279" s="328"/>
      <c r="G279" s="30">
        <f t="shared" ref="G279" si="70">E279/4*0.95</f>
        <v>6317.5</v>
      </c>
      <c r="H279" s="30">
        <f>E279/M279</f>
        <v>1330</v>
      </c>
      <c r="I279" s="30">
        <f t="shared" ref="I279" si="71">H279*5*1.01/6</f>
        <v>1119.4166666666667</v>
      </c>
      <c r="L279" s="212"/>
      <c r="M279" s="210">
        <v>20</v>
      </c>
      <c r="N279" s="30">
        <f>G279</f>
        <v>6317.5</v>
      </c>
      <c r="O279" s="4">
        <f t="shared" si="43"/>
        <v>1263.5</v>
      </c>
      <c r="P279" s="4">
        <f t="shared" si="66"/>
        <v>1063.4458333333334</v>
      </c>
      <c r="Q279" s="4">
        <f>H279*0.9</f>
        <v>1197</v>
      </c>
      <c r="R279" s="30">
        <f t="shared" si="63"/>
        <v>1007.475</v>
      </c>
      <c r="S279" s="4">
        <f t="shared" si="57"/>
        <v>23940</v>
      </c>
      <c r="T279" s="4"/>
    </row>
    <row r="280" spans="1:20" s="26" customFormat="1">
      <c r="A280" s="23" t="s">
        <v>1094</v>
      </c>
      <c r="B280" s="52" t="s">
        <v>500</v>
      </c>
      <c r="C280" s="23" t="s">
        <v>52</v>
      </c>
      <c r="D280" s="21" t="s">
        <v>71</v>
      </c>
      <c r="E280" s="328"/>
      <c r="F280" s="328">
        <v>12000</v>
      </c>
      <c r="G280" s="30"/>
      <c r="H280" s="30"/>
      <c r="L280" s="212">
        <f>F280/M280</f>
        <v>500</v>
      </c>
      <c r="M280" s="210">
        <v>24</v>
      </c>
      <c r="N280" s="30"/>
      <c r="O280" s="4"/>
      <c r="P280" s="4"/>
      <c r="Q280" s="4"/>
      <c r="R280" s="30"/>
      <c r="S280" s="4"/>
      <c r="T280" s="4">
        <f t="shared" si="69"/>
        <v>10800</v>
      </c>
    </row>
    <row r="281" spans="1:20" s="26" customFormat="1">
      <c r="A281" s="23" t="s">
        <v>1095</v>
      </c>
      <c r="B281" s="52" t="s">
        <v>455</v>
      </c>
      <c r="C281" s="23" t="s">
        <v>52</v>
      </c>
      <c r="D281" s="21" t="s">
        <v>71</v>
      </c>
      <c r="E281" s="328">
        <v>20600</v>
      </c>
      <c r="F281" s="328"/>
      <c r="G281" s="30">
        <f t="shared" ref="G281" si="72">E281/4*0.95</f>
        <v>4892.5</v>
      </c>
      <c r="H281" s="30">
        <f>E281/M281</f>
        <v>1030</v>
      </c>
      <c r="I281" s="30">
        <f t="shared" ref="I281" si="73">H281*5*1.01/6</f>
        <v>866.91666666666663</v>
      </c>
      <c r="L281" s="212"/>
      <c r="M281" s="210">
        <v>20</v>
      </c>
      <c r="N281" s="30">
        <f>G281</f>
        <v>4892.5</v>
      </c>
      <c r="O281" s="4">
        <f t="shared" si="43"/>
        <v>978.5</v>
      </c>
      <c r="P281" s="4">
        <f t="shared" si="66"/>
        <v>823.57083333333333</v>
      </c>
      <c r="Q281" s="4">
        <f>H281*0.9</f>
        <v>927</v>
      </c>
      <c r="R281" s="30">
        <f t="shared" si="63"/>
        <v>780.22500000000002</v>
      </c>
      <c r="S281" s="4">
        <f t="shared" si="57"/>
        <v>18540</v>
      </c>
      <c r="T281" s="4"/>
    </row>
    <row r="282" spans="1:20" s="26" customFormat="1">
      <c r="A282" s="23" t="s">
        <v>1096</v>
      </c>
      <c r="B282" s="52" t="s">
        <v>501</v>
      </c>
      <c r="C282" s="23" t="s">
        <v>52</v>
      </c>
      <c r="D282" s="21" t="s">
        <v>71</v>
      </c>
      <c r="E282" s="328"/>
      <c r="F282" s="328">
        <v>8000</v>
      </c>
      <c r="G282" s="30"/>
      <c r="H282" s="30"/>
      <c r="L282" s="212">
        <f>F282/M282</f>
        <v>333.33333333333331</v>
      </c>
      <c r="M282" s="210">
        <v>24</v>
      </c>
      <c r="N282" s="30"/>
      <c r="O282" s="4"/>
      <c r="P282" s="4"/>
      <c r="Q282" s="4"/>
      <c r="R282" s="30"/>
      <c r="S282" s="4"/>
      <c r="T282" s="4">
        <f t="shared" si="69"/>
        <v>7200</v>
      </c>
    </row>
    <row r="283" spans="1:20" s="26" customFormat="1">
      <c r="A283" s="23" t="s">
        <v>1097</v>
      </c>
      <c r="B283" s="52" t="s">
        <v>496</v>
      </c>
      <c r="C283" s="23" t="s">
        <v>285</v>
      </c>
      <c r="D283" s="21" t="s">
        <v>386</v>
      </c>
      <c r="E283" s="328">
        <v>29600</v>
      </c>
      <c r="F283" s="211"/>
      <c r="G283" s="30">
        <f t="shared" ref="G283" si="74">E283/4*0.95</f>
        <v>7030</v>
      </c>
      <c r="H283" s="30">
        <f>E283/M283</f>
        <v>1480</v>
      </c>
      <c r="I283" s="30">
        <f t="shared" ref="I283" si="75">H283*5*1.01/6</f>
        <v>1245.6666666666667</v>
      </c>
      <c r="L283" s="212"/>
      <c r="M283" s="210">
        <v>20</v>
      </c>
      <c r="N283" s="30">
        <f>G283</f>
        <v>7030</v>
      </c>
      <c r="O283" s="4">
        <f t="shared" si="43"/>
        <v>1406</v>
      </c>
      <c r="P283" s="4">
        <f t="shared" si="66"/>
        <v>1183.3833333333334</v>
      </c>
      <c r="Q283" s="4">
        <f>H283*0.9</f>
        <v>1332</v>
      </c>
      <c r="R283" s="30">
        <f t="shared" si="63"/>
        <v>1121.1000000000001</v>
      </c>
      <c r="S283" s="4">
        <f t="shared" si="57"/>
        <v>26640</v>
      </c>
      <c r="T283" s="4"/>
    </row>
    <row r="284" spans="1:20" s="26" customFormat="1">
      <c r="A284" s="23" t="s">
        <v>1098</v>
      </c>
      <c r="B284" s="52" t="s">
        <v>497</v>
      </c>
      <c r="C284" s="23" t="s">
        <v>285</v>
      </c>
      <c r="D284" s="21" t="s">
        <v>386</v>
      </c>
      <c r="E284" s="328"/>
      <c r="F284" s="328">
        <v>10350</v>
      </c>
      <c r="G284" s="30"/>
      <c r="H284" s="30"/>
      <c r="L284" s="212">
        <f>F284/M284</f>
        <v>431.25</v>
      </c>
      <c r="M284" s="210">
        <v>24</v>
      </c>
      <c r="N284" s="30"/>
      <c r="O284" s="4"/>
      <c r="P284" s="4"/>
      <c r="Q284" s="4"/>
      <c r="R284" s="30"/>
      <c r="S284" s="4"/>
      <c r="T284" s="4">
        <f t="shared" si="69"/>
        <v>9315</v>
      </c>
    </row>
    <row r="285" spans="1:20" s="26" customFormat="1">
      <c r="A285" s="23" t="s">
        <v>1099</v>
      </c>
      <c r="B285" s="52" t="s">
        <v>411</v>
      </c>
      <c r="C285" s="23" t="s">
        <v>285</v>
      </c>
      <c r="D285" s="21" t="s">
        <v>386</v>
      </c>
      <c r="E285" s="328">
        <v>20700</v>
      </c>
      <c r="F285" s="211"/>
      <c r="G285" s="30">
        <f t="shared" ref="G285" si="76">E285/4*0.95</f>
        <v>4916.25</v>
      </c>
      <c r="H285" s="30">
        <f>E285/M285</f>
        <v>1035</v>
      </c>
      <c r="I285" s="30">
        <f t="shared" ref="I285" si="77">H285*5*1.01/6</f>
        <v>871.125</v>
      </c>
      <c r="L285" s="212"/>
      <c r="M285" s="210">
        <v>20</v>
      </c>
      <c r="N285" s="30">
        <f>G285</f>
        <v>4916.25</v>
      </c>
      <c r="O285" s="4">
        <f t="shared" si="43"/>
        <v>983.25</v>
      </c>
      <c r="P285" s="4">
        <f t="shared" si="66"/>
        <v>827.56875000000002</v>
      </c>
      <c r="Q285" s="4">
        <f>H285*0.9</f>
        <v>931.5</v>
      </c>
      <c r="R285" s="30">
        <f t="shared" si="63"/>
        <v>784.01249999999993</v>
      </c>
      <c r="S285" s="4">
        <f t="shared" si="57"/>
        <v>18630</v>
      </c>
      <c r="T285" s="4"/>
    </row>
    <row r="286" spans="1:20" s="26" customFormat="1">
      <c r="A286" s="23" t="s">
        <v>1100</v>
      </c>
      <c r="B286" s="52" t="s">
        <v>493</v>
      </c>
      <c r="C286" s="23" t="s">
        <v>285</v>
      </c>
      <c r="D286" s="21" t="s">
        <v>386</v>
      </c>
      <c r="E286" s="328"/>
      <c r="F286" s="328">
        <v>7860</v>
      </c>
      <c r="G286" s="30"/>
      <c r="H286" s="30"/>
      <c r="L286" s="212">
        <f>F286/M286</f>
        <v>393</v>
      </c>
      <c r="M286" s="210">
        <v>20</v>
      </c>
      <c r="N286" s="30"/>
      <c r="O286" s="4"/>
      <c r="P286" s="4"/>
      <c r="Q286" s="4"/>
      <c r="R286" s="30"/>
      <c r="S286" s="4"/>
      <c r="T286" s="4">
        <f>F286*0.9</f>
        <v>7074</v>
      </c>
    </row>
    <row r="287" spans="1:20" s="26" customFormat="1">
      <c r="A287" s="23" t="s">
        <v>1101</v>
      </c>
      <c r="B287" s="54" t="s">
        <v>494</v>
      </c>
      <c r="C287" s="23" t="s">
        <v>285</v>
      </c>
      <c r="D287" s="21" t="s">
        <v>386</v>
      </c>
      <c r="E287" s="328">
        <v>20700</v>
      </c>
      <c r="F287" s="211"/>
      <c r="G287" s="30">
        <f t="shared" ref="G287" si="78">E287/4*0.95</f>
        <v>4916.25</v>
      </c>
      <c r="H287" s="30">
        <f>E287/M287</f>
        <v>1035</v>
      </c>
      <c r="I287" s="30">
        <f t="shared" ref="I287" si="79">H287*5*1.01/6</f>
        <v>871.125</v>
      </c>
      <c r="L287" s="212"/>
      <c r="M287" s="210">
        <v>20</v>
      </c>
      <c r="N287" s="30">
        <f>G287</f>
        <v>4916.25</v>
      </c>
      <c r="O287" s="4">
        <f t="shared" si="43"/>
        <v>983.25</v>
      </c>
      <c r="P287" s="4">
        <f t="shared" si="66"/>
        <v>827.56875000000002</v>
      </c>
      <c r="Q287" s="4">
        <f>H287*0.9</f>
        <v>931.5</v>
      </c>
      <c r="R287" s="30">
        <f t="shared" si="63"/>
        <v>784.01249999999993</v>
      </c>
      <c r="S287" s="4">
        <f t="shared" si="57"/>
        <v>18630</v>
      </c>
      <c r="T287" s="4"/>
    </row>
    <row r="288" spans="1:20" s="26" customFormat="1">
      <c r="A288" s="23" t="s">
        <v>1102</v>
      </c>
      <c r="B288" s="54" t="s">
        <v>495</v>
      </c>
      <c r="C288" s="23" t="s">
        <v>285</v>
      </c>
      <c r="D288" s="21" t="s">
        <v>386</v>
      </c>
      <c r="E288" s="328"/>
      <c r="F288" s="328">
        <v>7860</v>
      </c>
      <c r="G288" s="30"/>
      <c r="H288" s="30"/>
      <c r="L288" s="212">
        <f>F288/M288</f>
        <v>393</v>
      </c>
      <c r="M288" s="210">
        <v>20</v>
      </c>
      <c r="N288" s="30"/>
      <c r="O288" s="24"/>
      <c r="P288" s="4"/>
      <c r="S288" s="4"/>
      <c r="T288" s="4">
        <f t="shared" ref="T288:T293" si="80">F288*0.9</f>
        <v>7074</v>
      </c>
    </row>
    <row r="289" spans="1:21" s="26" customFormat="1">
      <c r="A289" s="23" t="s">
        <v>1103</v>
      </c>
      <c r="B289" s="54" t="s">
        <v>970</v>
      </c>
      <c r="C289" s="23" t="s">
        <v>48</v>
      </c>
      <c r="D289" s="21" t="s">
        <v>69</v>
      </c>
      <c r="E289" s="328">
        <v>16300</v>
      </c>
      <c r="F289" s="211"/>
      <c r="G289" s="30">
        <f t="shared" ref="G289:G292" si="81">E289/4*0.95</f>
        <v>3871.25</v>
      </c>
      <c r="H289" s="30">
        <f>E289/M289</f>
        <v>815</v>
      </c>
      <c r="I289" s="30"/>
      <c r="L289" s="212"/>
      <c r="M289" s="210">
        <v>20</v>
      </c>
      <c r="N289" s="30">
        <f>G289</f>
        <v>3871.25</v>
      </c>
      <c r="O289" s="4">
        <f t="shared" si="43"/>
        <v>774.25</v>
      </c>
      <c r="P289" s="4"/>
      <c r="Q289" s="4">
        <f>H289*0.9</f>
        <v>733.5</v>
      </c>
      <c r="S289" s="4">
        <f t="shared" si="57"/>
        <v>14670</v>
      </c>
      <c r="T289" s="4"/>
    </row>
    <row r="290" spans="1:21" s="26" customFormat="1">
      <c r="A290" s="23" t="s">
        <v>1104</v>
      </c>
      <c r="B290" s="54" t="s">
        <v>971</v>
      </c>
      <c r="C290" s="23" t="s">
        <v>48</v>
      </c>
      <c r="D290" s="21" t="s">
        <v>69</v>
      </c>
      <c r="E290" s="328">
        <v>16300</v>
      </c>
      <c r="F290" s="211"/>
      <c r="G290" s="30">
        <f t="shared" si="81"/>
        <v>3871.25</v>
      </c>
      <c r="H290" s="30">
        <f>E290/M290</f>
        <v>815</v>
      </c>
      <c r="I290" s="30"/>
      <c r="L290" s="212"/>
      <c r="M290" s="210">
        <v>20</v>
      </c>
      <c r="N290" s="30">
        <f>G290</f>
        <v>3871.25</v>
      </c>
      <c r="O290" s="4">
        <f t="shared" si="43"/>
        <v>774.25</v>
      </c>
      <c r="P290" s="4"/>
      <c r="Q290" s="4">
        <f>H290*0.9</f>
        <v>733.5</v>
      </c>
      <c r="S290" s="4">
        <f t="shared" si="57"/>
        <v>14670</v>
      </c>
      <c r="T290" s="4"/>
    </row>
    <row r="291" spans="1:21" s="26" customFormat="1">
      <c r="A291" s="23" t="s">
        <v>1105</v>
      </c>
      <c r="B291" s="54" t="s">
        <v>972</v>
      </c>
      <c r="C291" s="23" t="s">
        <v>48</v>
      </c>
      <c r="D291" s="21" t="s">
        <v>69</v>
      </c>
      <c r="E291" s="328">
        <v>16300</v>
      </c>
      <c r="F291" s="211"/>
      <c r="G291" s="30">
        <f t="shared" si="81"/>
        <v>3871.25</v>
      </c>
      <c r="H291" s="30">
        <f>E291/M291</f>
        <v>815</v>
      </c>
      <c r="I291" s="30"/>
      <c r="L291" s="212"/>
      <c r="M291" s="210">
        <v>20</v>
      </c>
      <c r="N291" s="30">
        <f>G291</f>
        <v>3871.25</v>
      </c>
      <c r="O291" s="4">
        <f t="shared" si="43"/>
        <v>774.25</v>
      </c>
      <c r="P291" s="4"/>
      <c r="Q291" s="4">
        <f>H291*0.9</f>
        <v>733.5</v>
      </c>
      <c r="S291" s="4">
        <f t="shared" si="57"/>
        <v>14670</v>
      </c>
      <c r="T291" s="4"/>
    </row>
    <row r="292" spans="1:21" s="26" customFormat="1">
      <c r="A292" s="23" t="s">
        <v>1106</v>
      </c>
      <c r="B292" s="54" t="s">
        <v>973</v>
      </c>
      <c r="C292" s="23" t="s">
        <v>48</v>
      </c>
      <c r="D292" s="21" t="s">
        <v>69</v>
      </c>
      <c r="E292" s="328">
        <v>16300</v>
      </c>
      <c r="F292" s="211"/>
      <c r="G292" s="30">
        <f t="shared" si="81"/>
        <v>3871.25</v>
      </c>
      <c r="H292" s="30">
        <f>E292/M292</f>
        <v>815</v>
      </c>
      <c r="I292" s="30"/>
      <c r="L292" s="212"/>
      <c r="M292" s="210">
        <v>20</v>
      </c>
      <c r="N292" s="30">
        <f>G292</f>
        <v>3871.25</v>
      </c>
      <c r="O292" s="4">
        <f t="shared" si="43"/>
        <v>774.25</v>
      </c>
      <c r="P292" s="4"/>
      <c r="Q292" s="4">
        <f>H292*0.9</f>
        <v>733.5</v>
      </c>
      <c r="S292" s="4">
        <f t="shared" si="57"/>
        <v>14670</v>
      </c>
      <c r="T292" s="4"/>
    </row>
    <row r="293" spans="1:21" s="26" customFormat="1">
      <c r="A293" s="23" t="s">
        <v>1107</v>
      </c>
      <c r="B293" s="54" t="s">
        <v>974</v>
      </c>
      <c r="C293" s="23" t="s">
        <v>48</v>
      </c>
      <c r="D293" s="21" t="s">
        <v>69</v>
      </c>
      <c r="E293" s="328"/>
      <c r="F293" s="328">
        <v>6500</v>
      </c>
      <c r="G293" s="30"/>
      <c r="H293" s="30"/>
      <c r="K293" s="212">
        <f>F293/M293</f>
        <v>325</v>
      </c>
      <c r="M293" s="210">
        <v>20</v>
      </c>
      <c r="N293" s="30"/>
      <c r="O293" s="4"/>
      <c r="P293" s="4"/>
      <c r="Q293" s="4"/>
      <c r="S293" s="4"/>
      <c r="T293" s="4">
        <f t="shared" si="80"/>
        <v>5850</v>
      </c>
    </row>
    <row r="294" spans="1:21" s="20" customFormat="1">
      <c r="A294" s="23" t="s">
        <v>1108</v>
      </c>
      <c r="B294" s="54" t="s">
        <v>1547</v>
      </c>
      <c r="C294" s="23" t="s">
        <v>48</v>
      </c>
      <c r="D294" s="21" t="s">
        <v>69</v>
      </c>
      <c r="E294" s="328">
        <v>10400</v>
      </c>
      <c r="F294" s="211"/>
      <c r="G294" s="30">
        <f t="shared" ref="G294" si="82">E294/4*0.95</f>
        <v>2470</v>
      </c>
      <c r="H294" s="30">
        <f>E294/M294</f>
        <v>520</v>
      </c>
      <c r="I294" s="30"/>
      <c r="J294" s="99"/>
      <c r="M294" s="210">
        <v>20</v>
      </c>
      <c r="N294" s="30">
        <f>G294</f>
        <v>2470</v>
      </c>
      <c r="O294" s="4">
        <f t="shared" si="43"/>
        <v>494</v>
      </c>
      <c r="P294" s="4"/>
      <c r="Q294" s="4">
        <f>H294*0.9</f>
        <v>468</v>
      </c>
      <c r="S294" s="4">
        <f t="shared" si="57"/>
        <v>9360</v>
      </c>
      <c r="T294" s="4"/>
      <c r="U294" s="26"/>
    </row>
    <row r="295" spans="1:21" s="20" customFormat="1">
      <c r="A295" s="23" t="s">
        <v>1109</v>
      </c>
      <c r="B295" s="54" t="s">
        <v>510</v>
      </c>
      <c r="C295" s="23" t="s">
        <v>48</v>
      </c>
      <c r="D295" s="21" t="s">
        <v>69</v>
      </c>
      <c r="E295" s="328"/>
      <c r="F295" s="328">
        <v>6300</v>
      </c>
      <c r="G295" s="30"/>
      <c r="H295" s="30"/>
      <c r="I295" s="26"/>
      <c r="J295" s="26"/>
      <c r="K295" s="212">
        <f>F295/M295</f>
        <v>315</v>
      </c>
      <c r="L295" s="26"/>
      <c r="M295" s="210">
        <v>20</v>
      </c>
      <c r="N295" s="30"/>
      <c r="O295" s="4"/>
      <c r="P295" s="4"/>
      <c r="Q295" s="4"/>
      <c r="S295" s="4"/>
      <c r="T295" s="4">
        <f>F295*0.9</f>
        <v>5670</v>
      </c>
      <c r="U295" s="26"/>
    </row>
    <row r="296" spans="1:21" s="20" customFormat="1">
      <c r="A296" s="23" t="s">
        <v>1110</v>
      </c>
      <c r="B296" s="54" t="s">
        <v>1544</v>
      </c>
      <c r="C296" s="23" t="s">
        <v>48</v>
      </c>
      <c r="D296" s="21" t="s">
        <v>69</v>
      </c>
      <c r="E296" s="328">
        <v>16300</v>
      </c>
      <c r="F296" s="211"/>
      <c r="G296" s="30">
        <f t="shared" ref="G296:G300" si="83">E296/4*0.95</f>
        <v>3871.25</v>
      </c>
      <c r="H296" s="30">
        <f>E296/M296</f>
        <v>815</v>
      </c>
      <c r="I296" s="30"/>
      <c r="J296" s="214"/>
      <c r="M296" s="210">
        <v>20</v>
      </c>
      <c r="N296" s="30">
        <f>G296</f>
        <v>3871.25</v>
      </c>
      <c r="O296" s="4">
        <f t="shared" si="43"/>
        <v>774.25</v>
      </c>
      <c r="P296" s="4"/>
      <c r="Q296" s="4">
        <f>H296*0.9</f>
        <v>733.5</v>
      </c>
      <c r="S296" s="4">
        <f t="shared" si="57"/>
        <v>14670</v>
      </c>
      <c r="T296" s="4"/>
    </row>
    <row r="297" spans="1:21" s="20" customFormat="1" ht="24">
      <c r="A297" s="23" t="s">
        <v>1111</v>
      </c>
      <c r="B297" s="54" t="s">
        <v>1548</v>
      </c>
      <c r="C297" s="23" t="s">
        <v>48</v>
      </c>
      <c r="D297" s="21" t="s">
        <v>69</v>
      </c>
      <c r="E297" s="328">
        <v>16300</v>
      </c>
      <c r="F297" s="211"/>
      <c r="G297" s="30">
        <f t="shared" si="83"/>
        <v>3871.25</v>
      </c>
      <c r="H297" s="30">
        <f>E297/M297</f>
        <v>815</v>
      </c>
      <c r="I297" s="30"/>
      <c r="J297" s="214"/>
      <c r="M297" s="210">
        <v>20</v>
      </c>
      <c r="N297" s="30">
        <f>G297</f>
        <v>3871.25</v>
      </c>
      <c r="O297" s="4">
        <f t="shared" si="43"/>
        <v>774.25</v>
      </c>
      <c r="P297" s="4"/>
      <c r="Q297" s="4">
        <f>H297*0.9</f>
        <v>733.5</v>
      </c>
      <c r="S297" s="4">
        <f t="shared" si="57"/>
        <v>14670</v>
      </c>
      <c r="T297" s="4"/>
    </row>
    <row r="298" spans="1:21" s="20" customFormat="1">
      <c r="A298" s="23" t="s">
        <v>1112</v>
      </c>
      <c r="B298" s="54" t="s">
        <v>1545</v>
      </c>
      <c r="C298" s="23" t="s">
        <v>48</v>
      </c>
      <c r="D298" s="21" t="s">
        <v>69</v>
      </c>
      <c r="E298" s="328">
        <v>16300</v>
      </c>
      <c r="F298" s="211"/>
      <c r="G298" s="30">
        <f t="shared" si="83"/>
        <v>3871.25</v>
      </c>
      <c r="H298" s="30">
        <f>E298/M298</f>
        <v>815</v>
      </c>
      <c r="I298" s="30"/>
      <c r="J298" s="214"/>
      <c r="M298" s="210">
        <v>20</v>
      </c>
      <c r="N298" s="30">
        <f>G298</f>
        <v>3871.25</v>
      </c>
      <c r="O298" s="4">
        <f t="shared" si="43"/>
        <v>774.25</v>
      </c>
      <c r="P298" s="4"/>
      <c r="Q298" s="4">
        <f>H298*0.9</f>
        <v>733.5</v>
      </c>
      <c r="S298" s="4">
        <f t="shared" si="57"/>
        <v>14670</v>
      </c>
      <c r="T298" s="4"/>
    </row>
    <row r="299" spans="1:21" s="20" customFormat="1">
      <c r="A299" s="23" t="s">
        <v>1113</v>
      </c>
      <c r="B299" s="54" t="s">
        <v>1546</v>
      </c>
      <c r="C299" s="23" t="s">
        <v>48</v>
      </c>
      <c r="D299" s="21" t="s">
        <v>69</v>
      </c>
      <c r="E299" s="328">
        <v>16300</v>
      </c>
      <c r="F299" s="211"/>
      <c r="G299" s="30">
        <f t="shared" si="83"/>
        <v>3871.25</v>
      </c>
      <c r="H299" s="30">
        <f>E299/M299</f>
        <v>815</v>
      </c>
      <c r="I299" s="30"/>
      <c r="J299" s="214"/>
      <c r="M299" s="210">
        <v>20</v>
      </c>
      <c r="N299" s="30">
        <f>G299</f>
        <v>3871.25</v>
      </c>
      <c r="O299" s="4">
        <f t="shared" si="43"/>
        <v>774.25</v>
      </c>
      <c r="P299" s="4"/>
      <c r="Q299" s="4">
        <f>H299*0.9</f>
        <v>733.5</v>
      </c>
      <c r="S299" s="4">
        <f t="shared" si="57"/>
        <v>14670</v>
      </c>
      <c r="T299" s="4"/>
    </row>
    <row r="300" spans="1:21" s="20" customFormat="1">
      <c r="A300" s="23" t="s">
        <v>1114</v>
      </c>
      <c r="B300" s="54" t="s">
        <v>512</v>
      </c>
      <c r="C300" s="23" t="s">
        <v>39</v>
      </c>
      <c r="D300" s="21" t="s">
        <v>67</v>
      </c>
      <c r="E300" s="328">
        <v>40000</v>
      </c>
      <c r="F300" s="328"/>
      <c r="G300" s="30">
        <f t="shared" si="83"/>
        <v>9500</v>
      </c>
      <c r="H300" s="30">
        <f>E300/M300</f>
        <v>2000</v>
      </c>
      <c r="I300" s="30">
        <f t="shared" ref="I300" si="84">H300*5*1.01/6</f>
        <v>1683.3333333333333</v>
      </c>
      <c r="J300" s="212"/>
      <c r="M300" s="210">
        <v>20</v>
      </c>
      <c r="N300" s="30">
        <f>G300</f>
        <v>9500</v>
      </c>
      <c r="O300" s="4">
        <f t="shared" si="43"/>
        <v>1900</v>
      </c>
      <c r="P300" s="4">
        <f t="shared" ref="P300:P314" si="85">N300*1.01/6</f>
        <v>1599.1666666666667</v>
      </c>
      <c r="Q300" s="4">
        <f>H300*0.9</f>
        <v>1800</v>
      </c>
      <c r="R300" s="30">
        <f t="shared" ref="R300:R311" si="86">Q300*5*1.01/6</f>
        <v>1515</v>
      </c>
      <c r="S300" s="4">
        <f t="shared" si="57"/>
        <v>36000</v>
      </c>
      <c r="T300" s="4"/>
      <c r="U300" s="26"/>
    </row>
    <row r="301" spans="1:21" s="20" customFormat="1">
      <c r="A301" s="23" t="s">
        <v>1115</v>
      </c>
      <c r="B301" s="54" t="s">
        <v>517</v>
      </c>
      <c r="C301" s="23" t="s">
        <v>39</v>
      </c>
      <c r="D301" s="21" t="s">
        <v>67</v>
      </c>
      <c r="E301" s="328"/>
      <c r="F301" s="328">
        <v>15000</v>
      </c>
      <c r="G301" s="30"/>
      <c r="H301" s="30"/>
      <c r="I301" s="26"/>
      <c r="L301" s="212">
        <f>F301/M301</f>
        <v>625</v>
      </c>
      <c r="M301" s="210">
        <v>24</v>
      </c>
      <c r="N301" s="30"/>
      <c r="O301" s="4"/>
      <c r="P301" s="4"/>
      <c r="Q301" s="4"/>
      <c r="R301" s="30"/>
      <c r="S301" s="4"/>
      <c r="T301" s="4">
        <f t="shared" ref="T301" si="87">F301*0.9</f>
        <v>13500</v>
      </c>
      <c r="U301" s="26"/>
    </row>
    <row r="302" spans="1:21" s="20" customFormat="1">
      <c r="A302" s="23" t="s">
        <v>1116</v>
      </c>
      <c r="B302" s="54" t="s">
        <v>513</v>
      </c>
      <c r="C302" s="23" t="s">
        <v>39</v>
      </c>
      <c r="D302" s="21" t="s">
        <v>67</v>
      </c>
      <c r="E302" s="328">
        <v>40000</v>
      </c>
      <c r="F302" s="328"/>
      <c r="G302" s="30">
        <f t="shared" ref="G302" si="88">E302/4*0.95</f>
        <v>9500</v>
      </c>
      <c r="H302" s="30">
        <f>E302/M302</f>
        <v>2000</v>
      </c>
      <c r="I302" s="30">
        <f t="shared" ref="I302" si="89">H302*5*1.01/6</f>
        <v>1683.3333333333333</v>
      </c>
      <c r="L302" s="212"/>
      <c r="M302" s="210">
        <v>20</v>
      </c>
      <c r="N302" s="30">
        <f>G302</f>
        <v>9500</v>
      </c>
      <c r="O302" s="4">
        <f t="shared" si="43"/>
        <v>1900</v>
      </c>
      <c r="P302" s="4">
        <f t="shared" si="85"/>
        <v>1599.1666666666667</v>
      </c>
      <c r="Q302" s="4">
        <f>H302*0.9</f>
        <v>1800</v>
      </c>
      <c r="R302" s="30">
        <f t="shared" si="86"/>
        <v>1515</v>
      </c>
      <c r="S302" s="4">
        <f t="shared" si="57"/>
        <v>36000</v>
      </c>
      <c r="T302" s="4"/>
      <c r="U302" s="26"/>
    </row>
    <row r="303" spans="1:21" s="20" customFormat="1">
      <c r="A303" s="23" t="s">
        <v>1117</v>
      </c>
      <c r="B303" s="54" t="s">
        <v>518</v>
      </c>
      <c r="C303" s="23" t="s">
        <v>39</v>
      </c>
      <c r="D303" s="21" t="s">
        <v>67</v>
      </c>
      <c r="E303" s="328"/>
      <c r="F303" s="328">
        <v>15000</v>
      </c>
      <c r="G303" s="30"/>
      <c r="H303" s="30"/>
      <c r="I303" s="26"/>
      <c r="L303" s="212">
        <f>F303/M303</f>
        <v>625</v>
      </c>
      <c r="M303" s="210">
        <v>24</v>
      </c>
      <c r="N303" s="30"/>
      <c r="O303" s="4"/>
      <c r="P303" s="4"/>
      <c r="Q303" s="4"/>
      <c r="R303" s="30"/>
      <c r="S303" s="4"/>
      <c r="T303" s="4">
        <f>F303*0.9</f>
        <v>13500</v>
      </c>
      <c r="U303" s="26"/>
    </row>
    <row r="304" spans="1:21" s="20" customFormat="1">
      <c r="A304" s="23" t="s">
        <v>1118</v>
      </c>
      <c r="B304" s="54" t="s">
        <v>514</v>
      </c>
      <c r="C304" s="23" t="s">
        <v>39</v>
      </c>
      <c r="D304" s="21" t="s">
        <v>67</v>
      </c>
      <c r="E304" s="328">
        <v>40000</v>
      </c>
      <c r="F304" s="328"/>
      <c r="G304" s="30">
        <f t="shared" ref="G304" si="90">E304/4*0.95</f>
        <v>9500</v>
      </c>
      <c r="H304" s="30">
        <f>E304/M304</f>
        <v>2000</v>
      </c>
      <c r="I304" s="30">
        <f t="shared" ref="I304" si="91">H304*5*1.01/6</f>
        <v>1683.3333333333333</v>
      </c>
      <c r="L304" s="212"/>
      <c r="M304" s="210">
        <v>20</v>
      </c>
      <c r="N304" s="30">
        <f>G304</f>
        <v>9500</v>
      </c>
      <c r="O304" s="4">
        <f t="shared" si="43"/>
        <v>1900</v>
      </c>
      <c r="P304" s="4">
        <f t="shared" si="85"/>
        <v>1599.1666666666667</v>
      </c>
      <c r="Q304" s="4">
        <f>H304*0.9</f>
        <v>1800</v>
      </c>
      <c r="R304" s="30">
        <f t="shared" si="86"/>
        <v>1515</v>
      </c>
      <c r="S304" s="4">
        <f t="shared" si="57"/>
        <v>36000</v>
      </c>
      <c r="T304" s="4"/>
      <c r="U304" s="26"/>
    </row>
    <row r="305" spans="1:16384" s="20" customFormat="1">
      <c r="A305" s="23" t="s">
        <v>1119</v>
      </c>
      <c r="B305" s="54" t="s">
        <v>519</v>
      </c>
      <c r="C305" s="23" t="s">
        <v>39</v>
      </c>
      <c r="D305" s="21" t="s">
        <v>67</v>
      </c>
      <c r="E305" s="328"/>
      <c r="F305" s="328">
        <v>15000</v>
      </c>
      <c r="G305" s="30"/>
      <c r="H305" s="30"/>
      <c r="I305" s="26"/>
      <c r="L305" s="212">
        <f>F305/M305</f>
        <v>625</v>
      </c>
      <c r="M305" s="210">
        <v>24</v>
      </c>
      <c r="N305" s="30"/>
      <c r="O305" s="4"/>
      <c r="P305" s="4"/>
      <c r="Q305" s="4"/>
      <c r="R305" s="30"/>
      <c r="S305" s="4"/>
      <c r="T305" s="4">
        <f t="shared" ref="T305:T309" si="92">F305*0.9</f>
        <v>13500</v>
      </c>
      <c r="U305" s="26"/>
    </row>
    <row r="306" spans="1:16384" s="20" customFormat="1">
      <c r="A306" s="23" t="s">
        <v>1120</v>
      </c>
      <c r="B306" s="54" t="s">
        <v>515</v>
      </c>
      <c r="C306" s="23" t="s">
        <v>39</v>
      </c>
      <c r="D306" s="21" t="s">
        <v>67</v>
      </c>
      <c r="E306" s="328">
        <v>40000</v>
      </c>
      <c r="F306" s="328"/>
      <c r="G306" s="30">
        <f t="shared" ref="G306" si="93">E306/4*0.95</f>
        <v>9500</v>
      </c>
      <c r="H306" s="30">
        <f>E306/M306</f>
        <v>2000</v>
      </c>
      <c r="I306" s="30">
        <f t="shared" ref="I306" si="94">H306*5*1.01/6</f>
        <v>1683.3333333333333</v>
      </c>
      <c r="L306" s="212"/>
      <c r="M306" s="210">
        <v>20</v>
      </c>
      <c r="N306" s="30">
        <f>G306</f>
        <v>9500</v>
      </c>
      <c r="O306" s="4">
        <f t="shared" si="43"/>
        <v>1900</v>
      </c>
      <c r="P306" s="4">
        <f t="shared" si="85"/>
        <v>1599.1666666666667</v>
      </c>
      <c r="Q306" s="4">
        <f>H306*0.9</f>
        <v>1800</v>
      </c>
      <c r="R306" s="30">
        <f t="shared" si="86"/>
        <v>1515</v>
      </c>
      <c r="S306" s="4">
        <f t="shared" si="57"/>
        <v>36000</v>
      </c>
      <c r="T306" s="4"/>
      <c r="U306" s="26"/>
    </row>
    <row r="307" spans="1:16384" s="20" customFormat="1">
      <c r="A307" s="23" t="s">
        <v>1121</v>
      </c>
      <c r="B307" s="54" t="s">
        <v>520</v>
      </c>
      <c r="C307" s="23" t="s">
        <v>39</v>
      </c>
      <c r="D307" s="21" t="s">
        <v>67</v>
      </c>
      <c r="E307" s="328"/>
      <c r="F307" s="328">
        <v>15000</v>
      </c>
      <c r="G307" s="30"/>
      <c r="H307" s="30"/>
      <c r="I307" s="26"/>
      <c r="L307" s="212">
        <f>F307/M307</f>
        <v>625</v>
      </c>
      <c r="M307" s="210">
        <v>24</v>
      </c>
      <c r="N307" s="30"/>
      <c r="O307" s="4"/>
      <c r="P307" s="4"/>
      <c r="Q307" s="4"/>
      <c r="R307" s="30"/>
      <c r="S307" s="4"/>
      <c r="T307" s="4">
        <f t="shared" si="92"/>
        <v>13500</v>
      </c>
      <c r="U307" s="26"/>
    </row>
    <row r="308" spans="1:16384" s="20" customFormat="1">
      <c r="A308" s="23" t="s">
        <v>1601</v>
      </c>
      <c r="B308" s="54" t="s">
        <v>516</v>
      </c>
      <c r="C308" s="23" t="s">
        <v>39</v>
      </c>
      <c r="D308" s="21" t="s">
        <v>67</v>
      </c>
      <c r="E308" s="328">
        <v>40000</v>
      </c>
      <c r="F308" s="328"/>
      <c r="G308" s="30">
        <f t="shared" ref="G308" si="95">E308/4*0.95</f>
        <v>9500</v>
      </c>
      <c r="H308" s="30">
        <f>E308/M308</f>
        <v>2000</v>
      </c>
      <c r="I308" s="30">
        <f t="shared" ref="I308" si="96">H308*5*1.01/6</f>
        <v>1683.3333333333333</v>
      </c>
      <c r="L308" s="212"/>
      <c r="M308" s="210">
        <v>20</v>
      </c>
      <c r="N308" s="30">
        <f>G308</f>
        <v>9500</v>
      </c>
      <c r="O308" s="4">
        <f t="shared" si="43"/>
        <v>1900</v>
      </c>
      <c r="P308" s="4">
        <f t="shared" si="85"/>
        <v>1599.1666666666667</v>
      </c>
      <c r="Q308" s="4">
        <f>H308*0.9</f>
        <v>1800</v>
      </c>
      <c r="R308" s="30">
        <f t="shared" si="86"/>
        <v>1515</v>
      </c>
      <c r="S308" s="4">
        <f t="shared" si="57"/>
        <v>36000</v>
      </c>
      <c r="T308" s="4"/>
      <c r="U308" s="26"/>
    </row>
    <row r="309" spans="1:16384" s="20" customFormat="1">
      <c r="A309" s="23" t="s">
        <v>1602</v>
      </c>
      <c r="B309" s="54" t="s">
        <v>521</v>
      </c>
      <c r="C309" s="23" t="s">
        <v>39</v>
      </c>
      <c r="D309" s="21" t="s">
        <v>67</v>
      </c>
      <c r="E309" s="328"/>
      <c r="F309" s="328">
        <v>15000</v>
      </c>
      <c r="G309" s="30"/>
      <c r="H309" s="30"/>
      <c r="I309" s="26"/>
      <c r="L309" s="212">
        <f>F309/M309</f>
        <v>625</v>
      </c>
      <c r="M309" s="210">
        <v>24</v>
      </c>
      <c r="N309" s="30"/>
      <c r="O309" s="4"/>
      <c r="P309" s="4"/>
      <c r="Q309" s="4"/>
      <c r="R309" s="30"/>
      <c r="S309" s="4"/>
      <c r="T309" s="4">
        <f t="shared" si="92"/>
        <v>13500</v>
      </c>
      <c r="U309" s="26"/>
    </row>
    <row r="310" spans="1:16384" s="26" customFormat="1">
      <c r="A310" s="23" t="s">
        <v>1603</v>
      </c>
      <c r="B310" s="52" t="s">
        <v>608</v>
      </c>
      <c r="C310" s="23" t="s">
        <v>39</v>
      </c>
      <c r="D310" s="21" t="s">
        <v>67</v>
      </c>
      <c r="E310" s="328">
        <v>33280</v>
      </c>
      <c r="F310" s="328"/>
      <c r="G310" s="30">
        <f t="shared" ref="G310" si="97">E310/4*0.95</f>
        <v>7904</v>
      </c>
      <c r="H310" s="30">
        <f>E310/M310</f>
        <v>1664</v>
      </c>
      <c r="I310" s="30">
        <f t="shared" ref="I310" si="98">H310*5*1.01/6</f>
        <v>1400.5333333333335</v>
      </c>
      <c r="J310" s="214"/>
      <c r="M310" s="210">
        <v>20</v>
      </c>
      <c r="N310" s="30">
        <f>G310</f>
        <v>7904</v>
      </c>
      <c r="O310" s="4">
        <f t="shared" si="43"/>
        <v>1580.8</v>
      </c>
      <c r="P310" s="4">
        <f t="shared" si="85"/>
        <v>1330.5066666666667</v>
      </c>
      <c r="Q310" s="4">
        <f>H310*0.9</f>
        <v>1497.6000000000001</v>
      </c>
      <c r="R310" s="30">
        <f t="shared" si="86"/>
        <v>1260.4800000000002</v>
      </c>
      <c r="S310" s="4">
        <f t="shared" si="57"/>
        <v>29952</v>
      </c>
      <c r="T310" s="4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  <c r="IV310" s="30"/>
      <c r="IW310" s="30"/>
      <c r="IX310" s="30"/>
      <c r="IY310" s="30"/>
      <c r="IZ310" s="30"/>
      <c r="JA310" s="30"/>
      <c r="JB310" s="30"/>
      <c r="JC310" s="30"/>
      <c r="JD310" s="30"/>
      <c r="JE310" s="30"/>
      <c r="JF310" s="30"/>
      <c r="JG310" s="30"/>
      <c r="JH310" s="30"/>
      <c r="JI310" s="30"/>
      <c r="JJ310" s="30"/>
      <c r="JK310" s="30"/>
      <c r="JL310" s="30"/>
      <c r="JM310" s="30"/>
      <c r="JN310" s="30"/>
      <c r="JO310" s="30"/>
      <c r="JP310" s="30"/>
      <c r="JQ310" s="30"/>
      <c r="JR310" s="30"/>
      <c r="JS310" s="30"/>
      <c r="JT310" s="30"/>
      <c r="JU310" s="30"/>
      <c r="JV310" s="30"/>
      <c r="JW310" s="30"/>
      <c r="JX310" s="30"/>
      <c r="JY310" s="30"/>
      <c r="JZ310" s="30"/>
      <c r="KA310" s="30"/>
      <c r="KB310" s="30"/>
      <c r="KC310" s="30"/>
      <c r="KD310" s="30"/>
      <c r="KE310" s="30"/>
      <c r="KF310" s="30"/>
      <c r="KG310" s="30"/>
      <c r="KH310" s="30"/>
      <c r="KI310" s="30"/>
      <c r="KJ310" s="30"/>
      <c r="KK310" s="30"/>
      <c r="KL310" s="30"/>
      <c r="KM310" s="30"/>
      <c r="KN310" s="30"/>
      <c r="KO310" s="30"/>
      <c r="KP310" s="30"/>
      <c r="KQ310" s="30"/>
      <c r="KR310" s="30"/>
      <c r="KS310" s="30"/>
      <c r="KT310" s="30"/>
      <c r="KU310" s="30"/>
      <c r="KV310" s="30"/>
      <c r="KW310" s="30"/>
      <c r="KX310" s="30"/>
      <c r="KY310" s="30"/>
      <c r="KZ310" s="30"/>
      <c r="LA310" s="30"/>
      <c r="LB310" s="30"/>
      <c r="LC310" s="30"/>
      <c r="LD310" s="30"/>
      <c r="LE310" s="30"/>
      <c r="LF310" s="30"/>
      <c r="LG310" s="30"/>
      <c r="LH310" s="30"/>
      <c r="LI310" s="30"/>
      <c r="LJ310" s="30"/>
      <c r="LK310" s="30"/>
      <c r="LL310" s="30"/>
      <c r="LM310" s="30"/>
      <c r="LN310" s="30"/>
      <c r="LO310" s="30"/>
      <c r="LP310" s="30"/>
      <c r="LQ310" s="30"/>
      <c r="LR310" s="30"/>
      <c r="LS310" s="30"/>
      <c r="LT310" s="30"/>
      <c r="LU310" s="30"/>
      <c r="LV310" s="30"/>
      <c r="LW310" s="30"/>
      <c r="LX310" s="30"/>
      <c r="LY310" s="30"/>
      <c r="LZ310" s="30"/>
      <c r="MA310" s="30"/>
      <c r="MB310" s="30"/>
      <c r="MC310" s="30"/>
      <c r="MD310" s="30"/>
      <c r="ME310" s="30"/>
      <c r="MF310" s="30"/>
      <c r="MG310" s="30"/>
      <c r="MH310" s="30"/>
      <c r="MI310" s="30"/>
      <c r="MJ310" s="30"/>
      <c r="MK310" s="30"/>
      <c r="ML310" s="30"/>
      <c r="MM310" s="30"/>
      <c r="MN310" s="30"/>
      <c r="MO310" s="30"/>
      <c r="MP310" s="30"/>
      <c r="MQ310" s="30"/>
      <c r="MR310" s="30"/>
      <c r="MS310" s="30"/>
      <c r="MT310" s="30"/>
      <c r="MU310" s="30"/>
      <c r="MV310" s="30"/>
      <c r="MW310" s="30"/>
      <c r="MX310" s="30"/>
      <c r="MY310" s="30"/>
      <c r="MZ310" s="30"/>
      <c r="NA310" s="30"/>
      <c r="NB310" s="30"/>
      <c r="NC310" s="30"/>
      <c r="ND310" s="30"/>
      <c r="NE310" s="30"/>
      <c r="NF310" s="30"/>
      <c r="NG310" s="30"/>
      <c r="NH310" s="30"/>
      <c r="NI310" s="30"/>
      <c r="NJ310" s="30"/>
      <c r="NK310" s="30"/>
      <c r="NL310" s="30"/>
      <c r="NM310" s="30"/>
      <c r="NN310" s="30"/>
      <c r="NO310" s="30"/>
      <c r="NP310" s="30"/>
      <c r="NQ310" s="30"/>
      <c r="NR310" s="30"/>
      <c r="NS310" s="30"/>
      <c r="NT310" s="30"/>
      <c r="NU310" s="30"/>
      <c r="NV310" s="30"/>
      <c r="NW310" s="30"/>
      <c r="NX310" s="30"/>
      <c r="NY310" s="30"/>
      <c r="NZ310" s="30"/>
      <c r="OA310" s="30"/>
      <c r="OB310" s="30"/>
      <c r="OC310" s="30"/>
      <c r="OD310" s="30"/>
      <c r="OE310" s="30"/>
      <c r="OF310" s="30"/>
      <c r="OG310" s="30"/>
      <c r="OH310" s="30"/>
      <c r="OI310" s="30"/>
      <c r="OJ310" s="30"/>
      <c r="OK310" s="30"/>
      <c r="OL310" s="30"/>
      <c r="OM310" s="30"/>
      <c r="ON310" s="30"/>
      <c r="OO310" s="30"/>
      <c r="OP310" s="30"/>
      <c r="OQ310" s="30"/>
      <c r="OR310" s="30"/>
      <c r="OS310" s="30"/>
      <c r="OT310" s="30"/>
      <c r="OU310" s="30"/>
      <c r="OV310" s="30"/>
      <c r="OW310" s="30"/>
      <c r="OX310" s="30"/>
      <c r="OY310" s="30"/>
      <c r="OZ310" s="30"/>
      <c r="PA310" s="30"/>
      <c r="PB310" s="30"/>
      <c r="PC310" s="30"/>
      <c r="PD310" s="30"/>
      <c r="PE310" s="30"/>
      <c r="PF310" s="30"/>
      <c r="PG310" s="30"/>
      <c r="PH310" s="30"/>
      <c r="PI310" s="30"/>
      <c r="PJ310" s="30"/>
      <c r="PK310" s="30"/>
      <c r="PL310" s="30"/>
      <c r="PM310" s="30"/>
      <c r="PN310" s="30"/>
      <c r="PO310" s="30"/>
      <c r="PP310" s="30"/>
      <c r="PQ310" s="30"/>
      <c r="PR310" s="30"/>
      <c r="PS310" s="30"/>
      <c r="PT310" s="30"/>
      <c r="PU310" s="30"/>
      <c r="PV310" s="30"/>
      <c r="PW310" s="30"/>
      <c r="PX310" s="30"/>
      <c r="PY310" s="30"/>
      <c r="PZ310" s="30"/>
      <c r="QA310" s="30"/>
      <c r="QB310" s="30"/>
      <c r="QC310" s="30"/>
      <c r="QD310" s="30"/>
      <c r="QE310" s="30"/>
      <c r="QF310" s="30"/>
      <c r="QG310" s="30"/>
      <c r="QH310" s="30"/>
      <c r="QI310" s="30"/>
      <c r="QJ310" s="30"/>
      <c r="QK310" s="30"/>
      <c r="QL310" s="30"/>
      <c r="QM310" s="30"/>
      <c r="QN310" s="30"/>
      <c r="QO310" s="30"/>
      <c r="QP310" s="30"/>
      <c r="QQ310" s="30"/>
      <c r="QR310" s="30"/>
      <c r="QS310" s="30"/>
      <c r="QT310" s="30"/>
      <c r="QU310" s="30"/>
      <c r="QV310" s="30"/>
      <c r="QW310" s="30"/>
      <c r="QX310" s="30"/>
      <c r="QY310" s="30"/>
      <c r="QZ310" s="30"/>
      <c r="RA310" s="30"/>
      <c r="RB310" s="30"/>
      <c r="RC310" s="30"/>
      <c r="RD310" s="30"/>
      <c r="RE310" s="30"/>
      <c r="RF310" s="30"/>
      <c r="RG310" s="30"/>
      <c r="RH310" s="30"/>
      <c r="RI310" s="30"/>
      <c r="RJ310" s="30"/>
      <c r="RK310" s="30"/>
      <c r="RL310" s="30"/>
      <c r="RM310" s="30"/>
      <c r="RN310" s="30"/>
      <c r="RO310" s="30"/>
      <c r="RP310" s="30"/>
      <c r="RQ310" s="30"/>
      <c r="RR310" s="30"/>
      <c r="RS310" s="30"/>
      <c r="RT310" s="30"/>
      <c r="RU310" s="30"/>
      <c r="RV310" s="30"/>
      <c r="RW310" s="30"/>
      <c r="RX310" s="30"/>
      <c r="RY310" s="30"/>
      <c r="RZ310" s="30"/>
      <c r="SA310" s="30"/>
      <c r="SB310" s="30"/>
      <c r="SC310" s="30"/>
      <c r="SD310" s="30"/>
      <c r="SE310" s="30"/>
      <c r="SF310" s="30"/>
      <c r="SG310" s="30"/>
      <c r="SH310" s="30"/>
      <c r="SI310" s="30"/>
      <c r="SJ310" s="30"/>
      <c r="SK310" s="30"/>
      <c r="SL310" s="30"/>
      <c r="SM310" s="30"/>
      <c r="SN310" s="30"/>
      <c r="SO310" s="30"/>
      <c r="SP310" s="30"/>
      <c r="SQ310" s="30"/>
      <c r="SR310" s="30"/>
      <c r="SS310" s="30"/>
      <c r="ST310" s="30"/>
      <c r="SU310" s="30"/>
      <c r="SV310" s="30"/>
      <c r="SW310" s="30"/>
      <c r="SX310" s="30"/>
      <c r="SY310" s="30"/>
      <c r="SZ310" s="30"/>
      <c r="TA310" s="30"/>
      <c r="TB310" s="30"/>
      <c r="TC310" s="30"/>
      <c r="TD310" s="30"/>
      <c r="TE310" s="30"/>
      <c r="TF310" s="30"/>
      <c r="TG310" s="30"/>
      <c r="TH310" s="30"/>
      <c r="TI310" s="30"/>
      <c r="TJ310" s="30"/>
      <c r="TK310" s="30"/>
      <c r="TL310" s="30"/>
      <c r="TM310" s="30"/>
      <c r="TN310" s="30"/>
      <c r="TO310" s="30"/>
      <c r="TP310" s="30"/>
      <c r="TQ310" s="30"/>
      <c r="TR310" s="30"/>
      <c r="TS310" s="30"/>
      <c r="TT310" s="30"/>
      <c r="TU310" s="30"/>
      <c r="TV310" s="30"/>
      <c r="TW310" s="30"/>
      <c r="TX310" s="30"/>
      <c r="TY310" s="30"/>
      <c r="TZ310" s="30"/>
      <c r="UA310" s="30"/>
      <c r="UB310" s="30"/>
      <c r="UC310" s="30"/>
      <c r="UD310" s="30"/>
      <c r="UE310" s="30"/>
      <c r="UF310" s="30"/>
      <c r="UG310" s="30"/>
      <c r="UH310" s="30"/>
      <c r="UI310" s="30"/>
      <c r="UJ310" s="30"/>
      <c r="UK310" s="30"/>
      <c r="UL310" s="30"/>
      <c r="UM310" s="30"/>
      <c r="UN310" s="30"/>
      <c r="UO310" s="30"/>
      <c r="UP310" s="30"/>
      <c r="UQ310" s="30"/>
      <c r="UR310" s="30"/>
      <c r="US310" s="30"/>
      <c r="UT310" s="30"/>
      <c r="UU310" s="30"/>
      <c r="UV310" s="30"/>
      <c r="UW310" s="30"/>
      <c r="UX310" s="30"/>
      <c r="UY310" s="30"/>
      <c r="UZ310" s="30"/>
      <c r="VA310" s="30"/>
      <c r="VB310" s="30"/>
      <c r="VC310" s="30"/>
      <c r="VD310" s="30"/>
      <c r="VE310" s="30"/>
      <c r="VF310" s="30"/>
      <c r="VG310" s="30"/>
      <c r="VH310" s="30"/>
      <c r="VI310" s="30"/>
      <c r="VJ310" s="30"/>
      <c r="VK310" s="30"/>
      <c r="VL310" s="30"/>
      <c r="VM310" s="30"/>
      <c r="VN310" s="30"/>
      <c r="VO310" s="30"/>
      <c r="VP310" s="30"/>
      <c r="VQ310" s="30"/>
      <c r="VR310" s="30"/>
      <c r="VS310" s="30"/>
      <c r="VT310" s="30"/>
      <c r="VU310" s="30"/>
      <c r="VV310" s="30"/>
      <c r="VW310" s="30"/>
      <c r="VX310" s="30"/>
      <c r="VY310" s="30"/>
      <c r="VZ310" s="30"/>
      <c r="WA310" s="30"/>
      <c r="WB310" s="30"/>
      <c r="WC310" s="30"/>
      <c r="WD310" s="30"/>
      <c r="WE310" s="30"/>
      <c r="WF310" s="30"/>
      <c r="WG310" s="30"/>
      <c r="WH310" s="30"/>
      <c r="WI310" s="30"/>
      <c r="WJ310" s="30"/>
      <c r="WK310" s="30"/>
      <c r="WL310" s="30"/>
      <c r="WM310" s="30"/>
      <c r="WN310" s="30"/>
      <c r="WO310" s="30"/>
      <c r="WP310" s="30"/>
      <c r="WQ310" s="30"/>
      <c r="WR310" s="30"/>
      <c r="WS310" s="30"/>
      <c r="WT310" s="30"/>
      <c r="WU310" s="30"/>
      <c r="WV310" s="30"/>
      <c r="WW310" s="30"/>
      <c r="WX310" s="30"/>
      <c r="WY310" s="30"/>
      <c r="WZ310" s="30"/>
      <c r="XA310" s="30"/>
      <c r="XB310" s="30"/>
      <c r="XC310" s="30"/>
      <c r="XD310" s="30"/>
      <c r="XE310" s="30"/>
      <c r="XF310" s="30"/>
      <c r="XG310" s="30"/>
      <c r="XH310" s="30"/>
      <c r="XI310" s="30"/>
      <c r="XJ310" s="30"/>
      <c r="XK310" s="30"/>
      <c r="XL310" s="30"/>
      <c r="XM310" s="30"/>
      <c r="XN310" s="30"/>
      <c r="XO310" s="30"/>
      <c r="XP310" s="30"/>
      <c r="XQ310" s="30"/>
      <c r="XR310" s="30"/>
      <c r="XS310" s="30"/>
      <c r="XT310" s="30"/>
      <c r="XU310" s="30"/>
      <c r="XV310" s="30"/>
      <c r="XW310" s="30"/>
      <c r="XX310" s="30"/>
      <c r="XY310" s="30"/>
      <c r="XZ310" s="30"/>
      <c r="YA310" s="30"/>
      <c r="YB310" s="30"/>
      <c r="YC310" s="30"/>
      <c r="YD310" s="30"/>
      <c r="YE310" s="30"/>
      <c r="YF310" s="30"/>
      <c r="YG310" s="30"/>
      <c r="YH310" s="30"/>
      <c r="YI310" s="30"/>
      <c r="YJ310" s="30"/>
      <c r="YK310" s="30"/>
      <c r="YL310" s="30"/>
      <c r="YM310" s="30"/>
      <c r="YN310" s="30"/>
      <c r="YO310" s="30"/>
      <c r="YP310" s="30"/>
      <c r="YQ310" s="30"/>
      <c r="YR310" s="30"/>
      <c r="YS310" s="30"/>
      <c r="YT310" s="30"/>
      <c r="YU310" s="30"/>
      <c r="YV310" s="30"/>
      <c r="YW310" s="30"/>
      <c r="YX310" s="30"/>
      <c r="YY310" s="30"/>
      <c r="YZ310" s="30"/>
      <c r="ZA310" s="30"/>
      <c r="ZB310" s="30"/>
      <c r="ZC310" s="30"/>
      <c r="ZD310" s="30"/>
      <c r="ZE310" s="30"/>
      <c r="ZF310" s="30"/>
      <c r="ZG310" s="30"/>
      <c r="ZH310" s="30"/>
      <c r="ZI310" s="30"/>
      <c r="ZJ310" s="30"/>
      <c r="ZK310" s="30"/>
      <c r="ZL310" s="30"/>
      <c r="ZM310" s="30"/>
      <c r="ZN310" s="30"/>
      <c r="ZO310" s="30"/>
      <c r="ZP310" s="30"/>
      <c r="ZQ310" s="30"/>
      <c r="ZR310" s="30"/>
      <c r="ZS310" s="30"/>
      <c r="ZT310" s="30"/>
      <c r="ZU310" s="30"/>
      <c r="ZV310" s="30"/>
      <c r="ZW310" s="30"/>
      <c r="ZX310" s="30"/>
      <c r="ZY310" s="30"/>
      <c r="ZZ310" s="30"/>
      <c r="AAA310" s="30"/>
      <c r="AAB310" s="30"/>
      <c r="AAC310" s="30"/>
      <c r="AAD310" s="30"/>
      <c r="AAE310" s="30"/>
      <c r="AAF310" s="30"/>
      <c r="AAG310" s="30"/>
      <c r="AAH310" s="30"/>
      <c r="AAI310" s="30"/>
      <c r="AAJ310" s="30"/>
      <c r="AAK310" s="30"/>
      <c r="AAL310" s="30"/>
      <c r="AAM310" s="30"/>
      <c r="AAN310" s="30"/>
      <c r="AAO310" s="30"/>
      <c r="AAP310" s="30"/>
      <c r="AAQ310" s="30"/>
      <c r="AAR310" s="30"/>
      <c r="AAS310" s="30"/>
      <c r="AAT310" s="30"/>
      <c r="AAU310" s="30"/>
      <c r="AAV310" s="30"/>
      <c r="AAW310" s="30"/>
      <c r="AAX310" s="30"/>
      <c r="AAY310" s="30"/>
      <c r="AAZ310" s="30"/>
      <c r="ABA310" s="30"/>
      <c r="ABB310" s="30"/>
      <c r="ABC310" s="30"/>
      <c r="ABD310" s="30"/>
      <c r="ABE310" s="30"/>
      <c r="ABF310" s="30"/>
      <c r="ABG310" s="30"/>
      <c r="ABH310" s="30"/>
      <c r="ABI310" s="30"/>
      <c r="ABJ310" s="30"/>
      <c r="ABK310" s="30"/>
      <c r="ABL310" s="30"/>
      <c r="ABM310" s="30"/>
      <c r="ABN310" s="30"/>
      <c r="ABO310" s="30"/>
      <c r="ABP310" s="30"/>
      <c r="ABQ310" s="30"/>
      <c r="ABR310" s="30"/>
      <c r="ABS310" s="30"/>
      <c r="ABT310" s="30"/>
      <c r="ABU310" s="30"/>
      <c r="ABV310" s="30"/>
      <c r="ABW310" s="30"/>
      <c r="ABX310" s="30"/>
      <c r="ABY310" s="30"/>
      <c r="ABZ310" s="30"/>
      <c r="ACA310" s="30"/>
      <c r="ACB310" s="30"/>
      <c r="ACC310" s="30"/>
      <c r="ACD310" s="30"/>
      <c r="ACE310" s="30"/>
      <c r="ACF310" s="30"/>
      <c r="ACG310" s="30"/>
      <c r="ACH310" s="30"/>
      <c r="ACI310" s="30"/>
      <c r="ACJ310" s="30"/>
      <c r="ACK310" s="30"/>
      <c r="ACL310" s="30"/>
      <c r="ACM310" s="30"/>
      <c r="ACN310" s="30"/>
      <c r="ACO310" s="30"/>
      <c r="ACP310" s="30"/>
      <c r="ACQ310" s="30"/>
      <c r="ACR310" s="30"/>
      <c r="ACS310" s="30"/>
      <c r="ACT310" s="30"/>
      <c r="ACU310" s="30"/>
      <c r="ACV310" s="30"/>
      <c r="ACW310" s="30"/>
      <c r="ACX310" s="30"/>
      <c r="ACY310" s="30"/>
      <c r="ACZ310" s="30"/>
      <c r="ADA310" s="30"/>
      <c r="ADB310" s="30"/>
      <c r="ADC310" s="30"/>
      <c r="ADD310" s="30"/>
      <c r="ADE310" s="30"/>
      <c r="ADF310" s="30"/>
      <c r="ADG310" s="30"/>
      <c r="ADH310" s="30"/>
      <c r="ADI310" s="30"/>
      <c r="ADJ310" s="30"/>
      <c r="ADK310" s="30"/>
      <c r="ADL310" s="30"/>
      <c r="ADM310" s="30"/>
      <c r="ADN310" s="30"/>
      <c r="ADO310" s="30"/>
      <c r="ADP310" s="30"/>
      <c r="ADQ310" s="30"/>
      <c r="ADR310" s="30"/>
      <c r="ADS310" s="30"/>
      <c r="ADT310" s="30"/>
      <c r="ADU310" s="30"/>
      <c r="ADV310" s="30"/>
      <c r="ADW310" s="30"/>
      <c r="ADX310" s="30"/>
      <c r="ADY310" s="30"/>
      <c r="ADZ310" s="30"/>
      <c r="AEA310" s="30"/>
      <c r="AEB310" s="30"/>
      <c r="AEC310" s="30"/>
      <c r="AED310" s="30"/>
      <c r="AEE310" s="30"/>
      <c r="AEF310" s="30"/>
      <c r="AEG310" s="30"/>
      <c r="AEH310" s="30"/>
      <c r="AEI310" s="30"/>
      <c r="AEJ310" s="30"/>
      <c r="AEK310" s="30"/>
      <c r="AEL310" s="30"/>
      <c r="AEM310" s="30"/>
      <c r="AEN310" s="30"/>
      <c r="AEO310" s="30"/>
      <c r="AEP310" s="30"/>
      <c r="AEQ310" s="30"/>
      <c r="AER310" s="30"/>
      <c r="AES310" s="30"/>
      <c r="AET310" s="30"/>
      <c r="AEU310" s="30"/>
      <c r="AEV310" s="30"/>
      <c r="AEW310" s="30"/>
      <c r="AEX310" s="30"/>
      <c r="AEY310" s="30"/>
      <c r="AEZ310" s="30"/>
      <c r="AFA310" s="30"/>
      <c r="AFB310" s="30"/>
      <c r="AFC310" s="30"/>
      <c r="AFD310" s="30"/>
      <c r="AFE310" s="30"/>
      <c r="AFF310" s="30"/>
      <c r="AFG310" s="30"/>
      <c r="AFH310" s="30"/>
      <c r="AFI310" s="30"/>
      <c r="AFJ310" s="30"/>
      <c r="AFK310" s="30"/>
      <c r="AFL310" s="30"/>
      <c r="AFM310" s="30"/>
      <c r="AFN310" s="30"/>
      <c r="AFO310" s="30"/>
      <c r="AFP310" s="30"/>
      <c r="AFQ310" s="30"/>
      <c r="AFR310" s="30"/>
      <c r="AFS310" s="30"/>
      <c r="AFT310" s="30"/>
      <c r="AFU310" s="30"/>
      <c r="AFV310" s="30"/>
      <c r="AFW310" s="30"/>
      <c r="AFX310" s="30"/>
      <c r="AFY310" s="30"/>
      <c r="AFZ310" s="30"/>
      <c r="AGA310" s="30"/>
      <c r="AGB310" s="30"/>
      <c r="AGC310" s="30"/>
      <c r="AGD310" s="30"/>
      <c r="AGE310" s="30"/>
      <c r="AGF310" s="30"/>
      <c r="AGG310" s="30"/>
      <c r="AGH310" s="30"/>
      <c r="AGI310" s="30"/>
      <c r="AGJ310" s="30"/>
      <c r="AGK310" s="30"/>
      <c r="AGL310" s="30"/>
      <c r="AGM310" s="30"/>
      <c r="AGN310" s="30"/>
      <c r="AGO310" s="30"/>
      <c r="AGP310" s="30"/>
      <c r="AGQ310" s="30"/>
      <c r="AGR310" s="30"/>
      <c r="AGS310" s="30"/>
      <c r="AGT310" s="30"/>
      <c r="AGU310" s="30"/>
      <c r="AGV310" s="30"/>
      <c r="AGW310" s="30"/>
      <c r="AGX310" s="30"/>
      <c r="AGY310" s="30"/>
      <c r="AGZ310" s="30"/>
      <c r="AHA310" s="30"/>
      <c r="AHB310" s="30"/>
      <c r="AHC310" s="30"/>
      <c r="AHD310" s="30"/>
      <c r="AHE310" s="30"/>
      <c r="AHF310" s="30"/>
      <c r="AHG310" s="30"/>
      <c r="AHH310" s="30"/>
      <c r="AHI310" s="30"/>
      <c r="AHJ310" s="30"/>
      <c r="AHK310" s="30"/>
      <c r="AHL310" s="30"/>
      <c r="AHM310" s="30"/>
      <c r="AHN310" s="30"/>
      <c r="AHO310" s="30"/>
      <c r="AHP310" s="30"/>
      <c r="AHQ310" s="30"/>
      <c r="AHR310" s="30"/>
      <c r="AHS310" s="30"/>
      <c r="AHT310" s="30"/>
      <c r="AHU310" s="30"/>
      <c r="AHV310" s="30"/>
      <c r="AHW310" s="30"/>
      <c r="AHX310" s="30"/>
      <c r="AHY310" s="30"/>
      <c r="AHZ310" s="30"/>
      <c r="AIA310" s="30"/>
      <c r="AIB310" s="30"/>
      <c r="AIC310" s="30"/>
      <c r="AID310" s="30"/>
      <c r="AIE310" s="30"/>
      <c r="AIF310" s="30"/>
      <c r="AIG310" s="30"/>
      <c r="AIH310" s="30"/>
      <c r="AII310" s="30"/>
      <c r="AIJ310" s="30"/>
      <c r="AIK310" s="30"/>
      <c r="AIL310" s="30"/>
      <c r="AIM310" s="30"/>
      <c r="AIN310" s="30"/>
      <c r="AIO310" s="30"/>
      <c r="AIP310" s="30"/>
      <c r="AIQ310" s="30"/>
      <c r="AIR310" s="30"/>
      <c r="AIS310" s="30"/>
      <c r="AIT310" s="30"/>
      <c r="AIU310" s="30"/>
      <c r="AIV310" s="30"/>
      <c r="AIW310" s="30"/>
      <c r="AIX310" s="30"/>
      <c r="AIY310" s="30"/>
      <c r="AIZ310" s="30"/>
      <c r="AJA310" s="30"/>
      <c r="AJB310" s="30"/>
      <c r="AJC310" s="30"/>
      <c r="AJD310" s="30"/>
      <c r="AJE310" s="30"/>
      <c r="AJF310" s="30"/>
      <c r="AJG310" s="30"/>
      <c r="AJH310" s="30"/>
      <c r="AJI310" s="30"/>
      <c r="AJJ310" s="30"/>
      <c r="AJK310" s="30"/>
      <c r="AJL310" s="30"/>
      <c r="AJM310" s="30"/>
      <c r="AJN310" s="30"/>
      <c r="AJO310" s="30"/>
      <c r="AJP310" s="30"/>
      <c r="AJQ310" s="30"/>
      <c r="AJR310" s="30"/>
      <c r="AJS310" s="30"/>
      <c r="AJT310" s="30"/>
      <c r="AJU310" s="30"/>
      <c r="AJV310" s="30"/>
      <c r="AJW310" s="30"/>
      <c r="AJX310" s="30"/>
      <c r="AJY310" s="30"/>
      <c r="AJZ310" s="30"/>
      <c r="AKA310" s="30"/>
      <c r="AKB310" s="30"/>
      <c r="AKC310" s="30"/>
      <c r="AKD310" s="30"/>
      <c r="AKE310" s="30"/>
      <c r="AKF310" s="30"/>
      <c r="AKG310" s="30"/>
      <c r="AKH310" s="30"/>
      <c r="AKI310" s="30"/>
      <c r="AKJ310" s="30"/>
      <c r="AKK310" s="30"/>
      <c r="AKL310" s="30"/>
      <c r="AKM310" s="30"/>
      <c r="AKN310" s="30"/>
      <c r="AKO310" s="30"/>
      <c r="AKP310" s="30"/>
      <c r="AKQ310" s="30"/>
      <c r="AKR310" s="30"/>
      <c r="AKS310" s="30"/>
      <c r="AKT310" s="30"/>
      <c r="AKU310" s="30"/>
      <c r="AKV310" s="30"/>
      <c r="AKW310" s="30"/>
      <c r="AKX310" s="30"/>
      <c r="AKY310" s="30"/>
      <c r="AKZ310" s="30"/>
      <c r="ALA310" s="30"/>
      <c r="ALB310" s="30"/>
      <c r="ALC310" s="30"/>
      <c r="ALD310" s="30"/>
      <c r="ALE310" s="30"/>
      <c r="ALF310" s="30"/>
      <c r="ALG310" s="30"/>
      <c r="ALH310" s="30"/>
      <c r="ALI310" s="30"/>
      <c r="ALJ310" s="30"/>
      <c r="ALK310" s="30"/>
      <c r="ALL310" s="30"/>
      <c r="ALM310" s="30"/>
      <c r="ALN310" s="30"/>
      <c r="ALO310" s="30"/>
      <c r="ALP310" s="30"/>
      <c r="ALQ310" s="30"/>
      <c r="ALR310" s="30"/>
      <c r="ALS310" s="30"/>
      <c r="ALT310" s="30"/>
      <c r="ALU310" s="30"/>
      <c r="ALV310" s="30"/>
      <c r="ALW310" s="30"/>
      <c r="ALX310" s="30"/>
      <c r="ALY310" s="30"/>
      <c r="ALZ310" s="30"/>
      <c r="AMA310" s="30"/>
      <c r="AMB310" s="30"/>
      <c r="AMC310" s="30"/>
      <c r="AMD310" s="30"/>
      <c r="AME310" s="30"/>
      <c r="AMF310" s="30"/>
      <c r="AMG310" s="30"/>
      <c r="AMH310" s="30"/>
      <c r="AMI310" s="30"/>
      <c r="AMJ310" s="30"/>
      <c r="AMK310" s="30"/>
      <c r="AML310" s="30"/>
      <c r="AMM310" s="30"/>
      <c r="AMN310" s="30"/>
      <c r="AMO310" s="30"/>
      <c r="AMP310" s="30"/>
      <c r="AMQ310" s="30"/>
      <c r="AMR310" s="30"/>
      <c r="AMS310" s="30"/>
      <c r="AMT310" s="30"/>
      <c r="AMU310" s="30"/>
      <c r="AMV310" s="30"/>
      <c r="AMW310" s="30"/>
      <c r="AMX310" s="30"/>
      <c r="AMY310" s="30"/>
      <c r="AMZ310" s="30"/>
      <c r="ANA310" s="30"/>
      <c r="ANB310" s="30"/>
      <c r="ANC310" s="30"/>
      <c r="AND310" s="30"/>
      <c r="ANE310" s="30"/>
      <c r="ANF310" s="30"/>
      <c r="ANG310" s="30"/>
      <c r="ANH310" s="30"/>
      <c r="ANI310" s="30"/>
      <c r="ANJ310" s="30"/>
      <c r="ANK310" s="30"/>
      <c r="ANL310" s="30"/>
      <c r="ANM310" s="30"/>
      <c r="ANN310" s="30"/>
      <c r="ANO310" s="30"/>
      <c r="ANP310" s="30"/>
      <c r="ANQ310" s="30"/>
      <c r="ANR310" s="30"/>
      <c r="ANS310" s="30"/>
      <c r="ANT310" s="30"/>
      <c r="ANU310" s="30"/>
      <c r="ANV310" s="30"/>
      <c r="ANW310" s="30"/>
      <c r="ANX310" s="30"/>
      <c r="ANY310" s="30"/>
      <c r="ANZ310" s="30"/>
      <c r="AOA310" s="30"/>
      <c r="AOB310" s="30"/>
      <c r="AOC310" s="30"/>
      <c r="AOD310" s="30"/>
      <c r="AOE310" s="30"/>
      <c r="AOF310" s="30"/>
      <c r="AOG310" s="30"/>
      <c r="AOH310" s="30"/>
      <c r="AOI310" s="30"/>
      <c r="AOJ310" s="30"/>
      <c r="AOK310" s="30"/>
      <c r="AOL310" s="30"/>
      <c r="AOM310" s="30"/>
      <c r="AON310" s="30"/>
      <c r="AOO310" s="30"/>
      <c r="AOP310" s="30"/>
      <c r="AOQ310" s="30"/>
      <c r="AOR310" s="30"/>
      <c r="AOS310" s="30"/>
      <c r="AOT310" s="30"/>
      <c r="AOU310" s="30"/>
      <c r="AOV310" s="30"/>
      <c r="AOW310" s="30"/>
      <c r="AOX310" s="30"/>
      <c r="AOY310" s="30"/>
      <c r="AOZ310" s="30"/>
      <c r="APA310" s="30"/>
      <c r="APB310" s="30"/>
      <c r="APC310" s="30"/>
      <c r="APD310" s="30"/>
      <c r="APE310" s="30"/>
      <c r="APF310" s="30"/>
      <c r="APG310" s="30"/>
      <c r="APH310" s="30"/>
      <c r="API310" s="30"/>
      <c r="APJ310" s="30"/>
      <c r="APK310" s="30"/>
      <c r="APL310" s="30"/>
      <c r="APM310" s="30"/>
      <c r="APN310" s="30"/>
      <c r="APO310" s="30"/>
      <c r="APP310" s="30"/>
      <c r="APQ310" s="30"/>
      <c r="APR310" s="30"/>
      <c r="APS310" s="30"/>
      <c r="APT310" s="30"/>
      <c r="APU310" s="30"/>
      <c r="APV310" s="30"/>
      <c r="APW310" s="30"/>
      <c r="APX310" s="30"/>
      <c r="APY310" s="30"/>
      <c r="APZ310" s="30"/>
      <c r="AQA310" s="30"/>
      <c r="AQB310" s="30"/>
      <c r="AQC310" s="30"/>
      <c r="AQD310" s="30"/>
      <c r="AQE310" s="30"/>
      <c r="AQF310" s="30"/>
      <c r="AQG310" s="30"/>
      <c r="AQH310" s="30"/>
      <c r="AQI310" s="30"/>
      <c r="AQJ310" s="30"/>
      <c r="AQK310" s="30"/>
      <c r="AQL310" s="30"/>
      <c r="AQM310" s="30"/>
      <c r="AQN310" s="30"/>
      <c r="AQO310" s="30"/>
      <c r="AQP310" s="30"/>
      <c r="AQQ310" s="30"/>
      <c r="AQR310" s="30"/>
      <c r="AQS310" s="30"/>
      <c r="AQT310" s="30"/>
      <c r="AQU310" s="30"/>
      <c r="AQV310" s="30"/>
      <c r="AQW310" s="30"/>
      <c r="AQX310" s="30"/>
      <c r="AQY310" s="30"/>
      <c r="AQZ310" s="30"/>
      <c r="ARA310" s="30"/>
      <c r="ARB310" s="30"/>
      <c r="ARC310" s="30"/>
      <c r="ARD310" s="30"/>
      <c r="ARE310" s="30"/>
      <c r="ARF310" s="30"/>
      <c r="ARG310" s="30"/>
      <c r="ARH310" s="30"/>
      <c r="ARI310" s="30"/>
      <c r="ARJ310" s="30"/>
      <c r="ARK310" s="30"/>
      <c r="ARL310" s="30"/>
      <c r="ARM310" s="30"/>
      <c r="ARN310" s="30"/>
      <c r="ARO310" s="30"/>
      <c r="ARP310" s="30"/>
      <c r="ARQ310" s="30"/>
      <c r="ARR310" s="30"/>
      <c r="ARS310" s="30"/>
      <c r="ART310" s="30"/>
      <c r="ARU310" s="30"/>
      <c r="ARV310" s="30"/>
      <c r="ARW310" s="30"/>
      <c r="ARX310" s="30"/>
      <c r="ARY310" s="30"/>
      <c r="ARZ310" s="30"/>
      <c r="ASA310" s="30"/>
      <c r="ASB310" s="30"/>
      <c r="ASC310" s="30"/>
      <c r="ASD310" s="30"/>
      <c r="ASE310" s="30"/>
      <c r="ASF310" s="30"/>
      <c r="ASG310" s="30"/>
      <c r="ASH310" s="30"/>
      <c r="ASI310" s="30"/>
      <c r="ASJ310" s="30"/>
      <c r="ASK310" s="30"/>
      <c r="ASL310" s="30"/>
      <c r="ASM310" s="30"/>
      <c r="ASN310" s="30"/>
      <c r="ASO310" s="30"/>
      <c r="ASP310" s="30"/>
      <c r="ASQ310" s="30"/>
      <c r="ASR310" s="30"/>
      <c r="ASS310" s="30"/>
      <c r="AST310" s="30"/>
      <c r="ASU310" s="30"/>
      <c r="ASV310" s="30"/>
      <c r="ASW310" s="30"/>
      <c r="ASX310" s="30"/>
      <c r="ASY310" s="30"/>
      <c r="ASZ310" s="30"/>
      <c r="ATA310" s="30"/>
      <c r="ATB310" s="30"/>
      <c r="ATC310" s="30"/>
      <c r="ATD310" s="30"/>
      <c r="ATE310" s="30"/>
      <c r="ATF310" s="30"/>
      <c r="ATG310" s="30"/>
      <c r="ATH310" s="30"/>
      <c r="ATI310" s="30"/>
      <c r="ATJ310" s="30"/>
      <c r="ATK310" s="30"/>
      <c r="ATL310" s="30"/>
      <c r="ATM310" s="30"/>
      <c r="ATN310" s="30"/>
      <c r="ATO310" s="30"/>
      <c r="ATP310" s="30"/>
      <c r="ATQ310" s="30"/>
      <c r="ATR310" s="30"/>
      <c r="ATS310" s="30"/>
      <c r="ATT310" s="30"/>
      <c r="ATU310" s="30"/>
      <c r="ATV310" s="30"/>
      <c r="ATW310" s="30"/>
      <c r="ATX310" s="30"/>
      <c r="ATY310" s="30"/>
      <c r="ATZ310" s="30"/>
      <c r="AUA310" s="30"/>
      <c r="AUB310" s="30"/>
      <c r="AUC310" s="30"/>
      <c r="AUD310" s="30"/>
      <c r="AUE310" s="30"/>
      <c r="AUF310" s="30"/>
      <c r="AUG310" s="30"/>
      <c r="AUH310" s="30"/>
      <c r="AUI310" s="30"/>
      <c r="AUJ310" s="30"/>
      <c r="AUK310" s="30"/>
      <c r="AUL310" s="30"/>
      <c r="AUM310" s="30"/>
      <c r="AUN310" s="30"/>
      <c r="AUO310" s="30"/>
      <c r="AUP310" s="30"/>
      <c r="AUQ310" s="30"/>
      <c r="AUR310" s="30"/>
      <c r="AUS310" s="30"/>
      <c r="AUT310" s="30"/>
      <c r="AUU310" s="30"/>
      <c r="AUV310" s="30"/>
      <c r="AUW310" s="30"/>
      <c r="AUX310" s="30"/>
      <c r="AUY310" s="30"/>
      <c r="AUZ310" s="30"/>
      <c r="AVA310" s="30"/>
      <c r="AVB310" s="30"/>
      <c r="AVC310" s="30"/>
      <c r="AVD310" s="30"/>
      <c r="AVE310" s="30"/>
      <c r="AVF310" s="30"/>
      <c r="AVG310" s="30"/>
      <c r="AVH310" s="30"/>
      <c r="AVI310" s="30"/>
      <c r="AVJ310" s="30"/>
      <c r="AVK310" s="30"/>
      <c r="AVL310" s="30"/>
      <c r="AVM310" s="30"/>
      <c r="AVN310" s="30"/>
      <c r="AVO310" s="30"/>
      <c r="AVP310" s="30"/>
      <c r="AVQ310" s="30"/>
      <c r="AVR310" s="30"/>
      <c r="AVS310" s="30"/>
      <c r="AVT310" s="30"/>
      <c r="AVU310" s="30"/>
      <c r="AVV310" s="30"/>
      <c r="AVW310" s="30"/>
      <c r="AVX310" s="30"/>
      <c r="AVY310" s="30"/>
      <c r="AVZ310" s="30"/>
      <c r="AWA310" s="30"/>
      <c r="AWB310" s="30"/>
      <c r="AWC310" s="30"/>
      <c r="AWD310" s="30"/>
      <c r="AWE310" s="30"/>
      <c r="AWF310" s="30"/>
      <c r="AWG310" s="30"/>
      <c r="AWH310" s="30"/>
      <c r="AWI310" s="30"/>
      <c r="AWJ310" s="30"/>
      <c r="AWK310" s="30"/>
      <c r="AWL310" s="30"/>
      <c r="AWM310" s="30"/>
      <c r="AWN310" s="30"/>
      <c r="AWO310" s="30"/>
      <c r="AWP310" s="30"/>
      <c r="AWQ310" s="30"/>
      <c r="AWR310" s="30"/>
      <c r="AWS310" s="30"/>
      <c r="AWT310" s="30"/>
      <c r="AWU310" s="30"/>
      <c r="AWV310" s="30"/>
      <c r="AWW310" s="30"/>
      <c r="AWX310" s="30"/>
      <c r="AWY310" s="30"/>
      <c r="AWZ310" s="30"/>
      <c r="AXA310" s="30"/>
      <c r="AXB310" s="30"/>
      <c r="AXC310" s="30"/>
      <c r="AXD310" s="30"/>
      <c r="AXE310" s="30"/>
      <c r="AXF310" s="30"/>
      <c r="AXG310" s="30"/>
      <c r="AXH310" s="30"/>
      <c r="AXI310" s="30"/>
      <c r="AXJ310" s="30"/>
      <c r="AXK310" s="30"/>
      <c r="AXL310" s="30"/>
      <c r="AXM310" s="30"/>
      <c r="AXN310" s="30"/>
      <c r="AXO310" s="30"/>
      <c r="AXP310" s="30"/>
      <c r="AXQ310" s="30"/>
      <c r="AXR310" s="30"/>
      <c r="AXS310" s="30"/>
      <c r="AXT310" s="30"/>
      <c r="AXU310" s="30"/>
      <c r="AXV310" s="30"/>
      <c r="AXW310" s="30"/>
      <c r="AXX310" s="30"/>
      <c r="AXY310" s="30"/>
      <c r="AXZ310" s="30"/>
      <c r="AYA310" s="30"/>
      <c r="AYB310" s="30"/>
      <c r="AYC310" s="30"/>
      <c r="AYD310" s="30"/>
      <c r="AYE310" s="30"/>
      <c r="AYF310" s="30"/>
      <c r="AYG310" s="30"/>
      <c r="AYH310" s="30"/>
      <c r="AYI310" s="30"/>
      <c r="AYJ310" s="30"/>
      <c r="AYK310" s="30"/>
      <c r="AYL310" s="30"/>
      <c r="AYM310" s="30"/>
      <c r="AYN310" s="30"/>
      <c r="AYO310" s="30"/>
      <c r="AYP310" s="30"/>
      <c r="AYQ310" s="30"/>
      <c r="AYR310" s="30"/>
      <c r="AYS310" s="30"/>
      <c r="AYT310" s="30"/>
      <c r="AYU310" s="30"/>
      <c r="AYV310" s="30"/>
      <c r="AYW310" s="30"/>
      <c r="AYX310" s="30"/>
      <c r="AYY310" s="30"/>
      <c r="AYZ310" s="30"/>
      <c r="AZA310" s="30"/>
      <c r="AZB310" s="30"/>
      <c r="AZC310" s="30"/>
      <c r="AZD310" s="30"/>
      <c r="AZE310" s="30"/>
      <c r="AZF310" s="30"/>
      <c r="AZG310" s="30"/>
      <c r="AZH310" s="30"/>
      <c r="AZI310" s="30"/>
      <c r="AZJ310" s="30"/>
      <c r="AZK310" s="30"/>
      <c r="AZL310" s="30"/>
      <c r="AZM310" s="30"/>
      <c r="AZN310" s="30"/>
      <c r="AZO310" s="30"/>
      <c r="AZP310" s="30"/>
      <c r="AZQ310" s="30"/>
      <c r="AZR310" s="30"/>
      <c r="AZS310" s="30"/>
      <c r="AZT310" s="30"/>
      <c r="AZU310" s="30"/>
      <c r="AZV310" s="30"/>
      <c r="AZW310" s="30"/>
      <c r="AZX310" s="30"/>
      <c r="AZY310" s="30"/>
      <c r="AZZ310" s="30"/>
      <c r="BAA310" s="30"/>
      <c r="BAB310" s="30"/>
      <c r="BAC310" s="30"/>
      <c r="BAD310" s="30"/>
      <c r="BAE310" s="30"/>
      <c r="BAF310" s="30"/>
      <c r="BAG310" s="30"/>
      <c r="BAH310" s="30"/>
      <c r="BAI310" s="30"/>
      <c r="BAJ310" s="30"/>
      <c r="BAK310" s="30"/>
      <c r="BAL310" s="30"/>
      <c r="BAM310" s="30"/>
      <c r="BAN310" s="30"/>
      <c r="BAO310" s="30"/>
      <c r="BAP310" s="30"/>
      <c r="BAQ310" s="30"/>
      <c r="BAR310" s="30"/>
      <c r="BAS310" s="30"/>
      <c r="BAT310" s="30"/>
      <c r="BAU310" s="30"/>
      <c r="BAV310" s="30"/>
      <c r="BAW310" s="30"/>
      <c r="BAX310" s="30"/>
      <c r="BAY310" s="30"/>
      <c r="BAZ310" s="30"/>
      <c r="BBA310" s="30"/>
      <c r="BBB310" s="30"/>
      <c r="BBC310" s="30"/>
      <c r="BBD310" s="30"/>
      <c r="BBE310" s="30"/>
      <c r="BBF310" s="30"/>
      <c r="BBG310" s="30"/>
      <c r="BBH310" s="30"/>
      <c r="BBI310" s="30"/>
      <c r="BBJ310" s="30"/>
      <c r="BBK310" s="30"/>
      <c r="BBL310" s="30"/>
      <c r="BBM310" s="30"/>
      <c r="BBN310" s="30"/>
      <c r="BBO310" s="30"/>
      <c r="BBP310" s="30"/>
      <c r="BBQ310" s="30"/>
      <c r="BBR310" s="30"/>
      <c r="BBS310" s="30"/>
      <c r="BBT310" s="30"/>
      <c r="BBU310" s="30"/>
      <c r="BBV310" s="30"/>
      <c r="BBW310" s="30"/>
      <c r="BBX310" s="30"/>
      <c r="BBY310" s="30"/>
      <c r="BBZ310" s="30"/>
      <c r="BCA310" s="30"/>
      <c r="BCB310" s="30"/>
      <c r="BCC310" s="30"/>
      <c r="BCD310" s="30"/>
      <c r="BCE310" s="30"/>
      <c r="BCF310" s="30"/>
      <c r="BCG310" s="30"/>
      <c r="BCH310" s="30"/>
      <c r="BCI310" s="30"/>
      <c r="BCJ310" s="30"/>
      <c r="BCK310" s="30"/>
      <c r="BCL310" s="30"/>
      <c r="BCM310" s="30"/>
      <c r="BCN310" s="30"/>
      <c r="BCO310" s="30"/>
      <c r="BCP310" s="30"/>
      <c r="BCQ310" s="30"/>
      <c r="BCR310" s="30"/>
      <c r="BCS310" s="30"/>
      <c r="BCT310" s="30"/>
      <c r="BCU310" s="30"/>
      <c r="BCV310" s="30"/>
      <c r="BCW310" s="30"/>
      <c r="BCX310" s="30"/>
      <c r="BCY310" s="30"/>
      <c r="BCZ310" s="30"/>
      <c r="BDA310" s="30"/>
      <c r="BDB310" s="30"/>
      <c r="BDC310" s="30"/>
      <c r="BDD310" s="30"/>
      <c r="BDE310" s="30"/>
      <c r="BDF310" s="30"/>
      <c r="BDG310" s="30"/>
      <c r="BDH310" s="30"/>
      <c r="BDI310" s="30"/>
      <c r="BDJ310" s="30"/>
      <c r="BDK310" s="30"/>
      <c r="BDL310" s="30"/>
      <c r="BDM310" s="30"/>
      <c r="BDN310" s="30"/>
      <c r="BDO310" s="30"/>
      <c r="BDP310" s="30"/>
      <c r="BDQ310" s="30"/>
      <c r="BDR310" s="30"/>
      <c r="BDS310" s="30"/>
      <c r="BDT310" s="30"/>
      <c r="BDU310" s="30"/>
      <c r="BDV310" s="30"/>
      <c r="BDW310" s="30"/>
      <c r="BDX310" s="30"/>
      <c r="BDY310" s="30"/>
      <c r="BDZ310" s="30"/>
      <c r="BEA310" s="30"/>
      <c r="BEB310" s="30"/>
      <c r="BEC310" s="30"/>
      <c r="BED310" s="30"/>
      <c r="BEE310" s="30"/>
      <c r="BEF310" s="30"/>
      <c r="BEG310" s="30"/>
      <c r="BEH310" s="30"/>
      <c r="BEI310" s="30"/>
      <c r="BEJ310" s="30"/>
      <c r="BEK310" s="30"/>
      <c r="BEL310" s="30"/>
      <c r="BEM310" s="30"/>
      <c r="BEN310" s="30"/>
      <c r="BEO310" s="30"/>
      <c r="BEP310" s="30"/>
      <c r="BEQ310" s="30"/>
      <c r="BER310" s="30"/>
      <c r="BES310" s="30"/>
      <c r="BET310" s="30"/>
      <c r="BEU310" s="30"/>
      <c r="BEV310" s="30"/>
      <c r="BEW310" s="30"/>
      <c r="BEX310" s="30"/>
      <c r="BEY310" s="30"/>
      <c r="BEZ310" s="30"/>
      <c r="BFA310" s="30"/>
      <c r="BFB310" s="30"/>
      <c r="BFC310" s="30"/>
      <c r="BFD310" s="30"/>
      <c r="BFE310" s="30"/>
      <c r="BFF310" s="30"/>
      <c r="BFG310" s="30"/>
      <c r="BFH310" s="30"/>
      <c r="BFI310" s="30"/>
      <c r="BFJ310" s="30"/>
      <c r="BFK310" s="30"/>
      <c r="BFL310" s="30"/>
      <c r="BFM310" s="30"/>
      <c r="BFN310" s="30"/>
      <c r="BFO310" s="30"/>
      <c r="BFP310" s="30"/>
      <c r="BFQ310" s="30"/>
      <c r="BFR310" s="30"/>
      <c r="BFS310" s="30"/>
      <c r="BFT310" s="30"/>
      <c r="BFU310" s="30"/>
      <c r="BFV310" s="30"/>
      <c r="BFW310" s="30"/>
      <c r="BFX310" s="30"/>
      <c r="BFY310" s="30"/>
      <c r="BFZ310" s="30"/>
      <c r="BGA310" s="30"/>
      <c r="BGB310" s="30"/>
      <c r="BGC310" s="30"/>
      <c r="BGD310" s="30"/>
      <c r="BGE310" s="30"/>
      <c r="BGF310" s="30"/>
      <c r="BGG310" s="30"/>
      <c r="BGH310" s="30"/>
      <c r="BGI310" s="30"/>
      <c r="BGJ310" s="30"/>
      <c r="BGK310" s="30"/>
      <c r="BGL310" s="30"/>
      <c r="BGM310" s="30"/>
      <c r="BGN310" s="30"/>
      <c r="BGO310" s="30"/>
      <c r="BGP310" s="30"/>
      <c r="BGQ310" s="30"/>
      <c r="BGR310" s="30"/>
      <c r="BGS310" s="30"/>
      <c r="BGT310" s="30"/>
      <c r="BGU310" s="30"/>
      <c r="BGV310" s="30"/>
      <c r="BGW310" s="30"/>
      <c r="BGX310" s="30"/>
      <c r="BGY310" s="30"/>
      <c r="BGZ310" s="30"/>
      <c r="BHA310" s="30"/>
      <c r="BHB310" s="30"/>
      <c r="BHC310" s="30"/>
      <c r="BHD310" s="30"/>
      <c r="BHE310" s="30"/>
      <c r="BHF310" s="30"/>
      <c r="BHG310" s="30"/>
      <c r="BHH310" s="30"/>
      <c r="BHI310" s="30"/>
      <c r="BHJ310" s="30"/>
      <c r="BHK310" s="30"/>
      <c r="BHL310" s="30"/>
      <c r="BHM310" s="30"/>
      <c r="BHN310" s="30"/>
      <c r="BHO310" s="30"/>
      <c r="BHP310" s="30"/>
      <c r="BHQ310" s="30"/>
      <c r="BHR310" s="30"/>
      <c r="BHS310" s="30"/>
      <c r="BHT310" s="30"/>
      <c r="BHU310" s="30"/>
      <c r="BHV310" s="30"/>
      <c r="BHW310" s="30"/>
      <c r="BHX310" s="30"/>
      <c r="BHY310" s="30"/>
      <c r="BHZ310" s="30"/>
      <c r="BIA310" s="30"/>
      <c r="BIB310" s="30"/>
      <c r="BIC310" s="30"/>
      <c r="BID310" s="30"/>
      <c r="BIE310" s="30"/>
      <c r="BIF310" s="30"/>
      <c r="BIG310" s="30"/>
      <c r="BIH310" s="30"/>
      <c r="BII310" s="30"/>
      <c r="BIJ310" s="30"/>
      <c r="BIK310" s="30"/>
      <c r="BIL310" s="30"/>
      <c r="BIM310" s="30"/>
      <c r="BIN310" s="30"/>
      <c r="BIO310" s="30"/>
      <c r="BIP310" s="30"/>
      <c r="BIQ310" s="30"/>
      <c r="BIR310" s="30"/>
      <c r="BIS310" s="30"/>
      <c r="BIT310" s="30"/>
      <c r="BIU310" s="30"/>
      <c r="BIV310" s="30"/>
      <c r="BIW310" s="30"/>
      <c r="BIX310" s="30"/>
      <c r="BIY310" s="30"/>
      <c r="BIZ310" s="30"/>
      <c r="BJA310" s="30"/>
      <c r="BJB310" s="30"/>
      <c r="BJC310" s="30"/>
      <c r="BJD310" s="30"/>
      <c r="BJE310" s="30"/>
      <c r="BJF310" s="30"/>
      <c r="BJG310" s="30"/>
      <c r="BJH310" s="30"/>
      <c r="BJI310" s="30"/>
      <c r="BJJ310" s="30"/>
      <c r="BJK310" s="30"/>
      <c r="BJL310" s="30"/>
      <c r="BJM310" s="30"/>
      <c r="BJN310" s="30"/>
      <c r="BJO310" s="30"/>
      <c r="BJP310" s="30"/>
      <c r="BJQ310" s="30"/>
      <c r="BJR310" s="30"/>
      <c r="BJS310" s="30"/>
      <c r="BJT310" s="30"/>
      <c r="BJU310" s="30"/>
      <c r="BJV310" s="30"/>
      <c r="BJW310" s="30"/>
      <c r="BJX310" s="30"/>
      <c r="BJY310" s="30"/>
      <c r="BJZ310" s="30"/>
      <c r="BKA310" s="30"/>
      <c r="BKB310" s="30"/>
      <c r="BKC310" s="30"/>
      <c r="BKD310" s="30"/>
      <c r="BKE310" s="30"/>
      <c r="BKF310" s="30"/>
      <c r="BKG310" s="30"/>
      <c r="BKH310" s="30"/>
      <c r="BKI310" s="30"/>
      <c r="BKJ310" s="30"/>
      <c r="BKK310" s="30"/>
      <c r="BKL310" s="30"/>
      <c r="BKM310" s="30"/>
      <c r="BKN310" s="30"/>
      <c r="BKO310" s="30"/>
      <c r="BKP310" s="30"/>
      <c r="BKQ310" s="30"/>
      <c r="BKR310" s="30"/>
      <c r="BKS310" s="30"/>
      <c r="BKT310" s="30"/>
      <c r="BKU310" s="30"/>
      <c r="BKV310" s="30"/>
      <c r="BKW310" s="30"/>
      <c r="BKX310" s="30"/>
      <c r="BKY310" s="30"/>
      <c r="BKZ310" s="30"/>
      <c r="BLA310" s="30"/>
      <c r="BLB310" s="30"/>
      <c r="BLC310" s="30"/>
      <c r="BLD310" s="30"/>
      <c r="BLE310" s="30"/>
      <c r="BLF310" s="30"/>
      <c r="BLG310" s="30"/>
      <c r="BLH310" s="30"/>
      <c r="BLI310" s="30"/>
      <c r="BLJ310" s="30"/>
      <c r="BLK310" s="30"/>
      <c r="BLL310" s="30"/>
      <c r="BLM310" s="30"/>
      <c r="BLN310" s="30"/>
      <c r="BLO310" s="30"/>
      <c r="BLP310" s="30"/>
      <c r="BLQ310" s="30"/>
      <c r="BLR310" s="30"/>
      <c r="BLS310" s="30"/>
      <c r="BLT310" s="30"/>
      <c r="BLU310" s="30"/>
      <c r="BLV310" s="30"/>
      <c r="BLW310" s="30"/>
      <c r="BLX310" s="30"/>
      <c r="BLY310" s="30"/>
      <c r="BLZ310" s="30"/>
      <c r="BMA310" s="30"/>
      <c r="BMB310" s="30"/>
      <c r="BMC310" s="30"/>
      <c r="BMD310" s="30"/>
      <c r="BME310" s="30"/>
      <c r="BMF310" s="30"/>
      <c r="BMG310" s="30"/>
      <c r="BMH310" s="30"/>
      <c r="BMI310" s="30"/>
      <c r="BMJ310" s="30"/>
      <c r="BMK310" s="30"/>
      <c r="BML310" s="30"/>
      <c r="BMM310" s="30"/>
      <c r="BMN310" s="30"/>
      <c r="BMO310" s="30"/>
      <c r="BMP310" s="30"/>
      <c r="BMQ310" s="30"/>
      <c r="BMR310" s="30"/>
      <c r="BMS310" s="30"/>
      <c r="BMT310" s="30"/>
      <c r="BMU310" s="30"/>
      <c r="BMV310" s="30"/>
      <c r="BMW310" s="30"/>
      <c r="BMX310" s="30"/>
      <c r="BMY310" s="30"/>
      <c r="BMZ310" s="30"/>
      <c r="BNA310" s="30"/>
      <c r="BNB310" s="30"/>
      <c r="BNC310" s="30"/>
      <c r="BND310" s="30"/>
      <c r="BNE310" s="30"/>
      <c r="BNF310" s="30"/>
      <c r="BNG310" s="30"/>
      <c r="BNH310" s="30"/>
      <c r="BNI310" s="30"/>
      <c r="BNJ310" s="30"/>
      <c r="BNK310" s="30"/>
      <c r="BNL310" s="30"/>
      <c r="BNM310" s="30"/>
      <c r="BNN310" s="30"/>
      <c r="BNO310" s="30"/>
      <c r="BNP310" s="30"/>
      <c r="BNQ310" s="30"/>
      <c r="BNR310" s="30"/>
      <c r="BNS310" s="30"/>
      <c r="BNT310" s="30"/>
      <c r="BNU310" s="30"/>
      <c r="BNV310" s="30"/>
      <c r="BNW310" s="30"/>
      <c r="BNX310" s="30"/>
      <c r="BNY310" s="30"/>
      <c r="BNZ310" s="30"/>
      <c r="BOA310" s="30"/>
      <c r="BOB310" s="30"/>
      <c r="BOC310" s="30"/>
      <c r="BOD310" s="30"/>
      <c r="BOE310" s="30"/>
      <c r="BOF310" s="30"/>
      <c r="BOG310" s="30"/>
      <c r="BOH310" s="30"/>
      <c r="BOI310" s="30"/>
      <c r="BOJ310" s="30"/>
      <c r="BOK310" s="30"/>
      <c r="BOL310" s="30"/>
      <c r="BOM310" s="30"/>
      <c r="BON310" s="30"/>
      <c r="BOO310" s="30"/>
      <c r="BOP310" s="30"/>
      <c r="BOQ310" s="30"/>
      <c r="BOR310" s="30"/>
      <c r="BOS310" s="30"/>
      <c r="BOT310" s="30"/>
      <c r="BOU310" s="30"/>
      <c r="BOV310" s="30"/>
      <c r="BOW310" s="30"/>
      <c r="BOX310" s="30"/>
      <c r="BOY310" s="30"/>
      <c r="BOZ310" s="30"/>
      <c r="BPA310" s="30"/>
      <c r="BPB310" s="30"/>
      <c r="BPC310" s="30"/>
      <c r="BPD310" s="30"/>
      <c r="BPE310" s="30"/>
      <c r="BPF310" s="30"/>
      <c r="BPG310" s="30"/>
      <c r="BPH310" s="30"/>
      <c r="BPI310" s="30"/>
      <c r="BPJ310" s="30"/>
      <c r="BPK310" s="30"/>
      <c r="BPL310" s="30"/>
      <c r="BPM310" s="30"/>
      <c r="BPN310" s="30"/>
      <c r="BPO310" s="30"/>
      <c r="BPP310" s="30"/>
      <c r="BPQ310" s="30"/>
      <c r="BPR310" s="30"/>
      <c r="BPS310" s="30"/>
      <c r="BPT310" s="30"/>
      <c r="BPU310" s="30"/>
      <c r="BPV310" s="30"/>
      <c r="BPW310" s="30"/>
      <c r="BPX310" s="30"/>
      <c r="BPY310" s="30"/>
      <c r="BPZ310" s="30"/>
      <c r="BQA310" s="30"/>
      <c r="BQB310" s="30"/>
      <c r="BQC310" s="30"/>
      <c r="BQD310" s="30"/>
      <c r="BQE310" s="30"/>
      <c r="BQF310" s="30"/>
      <c r="BQG310" s="30"/>
      <c r="BQH310" s="30"/>
      <c r="BQI310" s="30"/>
      <c r="BQJ310" s="30"/>
      <c r="BQK310" s="30"/>
      <c r="BQL310" s="30"/>
      <c r="BQM310" s="30"/>
      <c r="BQN310" s="30"/>
      <c r="BQO310" s="30"/>
      <c r="BQP310" s="30"/>
      <c r="BQQ310" s="30"/>
      <c r="BQR310" s="30"/>
      <c r="BQS310" s="30"/>
      <c r="BQT310" s="30"/>
      <c r="BQU310" s="30"/>
      <c r="BQV310" s="30"/>
      <c r="BQW310" s="30"/>
      <c r="BQX310" s="30"/>
      <c r="BQY310" s="30"/>
      <c r="BQZ310" s="30"/>
      <c r="BRA310" s="30"/>
      <c r="BRB310" s="30"/>
      <c r="BRC310" s="30"/>
      <c r="BRD310" s="30"/>
      <c r="BRE310" s="30"/>
      <c r="BRF310" s="30"/>
      <c r="BRG310" s="30"/>
      <c r="BRH310" s="30"/>
      <c r="BRI310" s="30"/>
      <c r="BRJ310" s="30"/>
      <c r="BRK310" s="30"/>
      <c r="BRL310" s="30"/>
      <c r="BRM310" s="30"/>
      <c r="BRN310" s="30"/>
      <c r="BRO310" s="30"/>
      <c r="BRP310" s="30"/>
      <c r="BRQ310" s="30"/>
      <c r="BRR310" s="30"/>
      <c r="BRS310" s="30"/>
      <c r="BRT310" s="30"/>
      <c r="BRU310" s="30"/>
      <c r="BRV310" s="30"/>
      <c r="BRW310" s="30"/>
      <c r="BRX310" s="30"/>
      <c r="BRY310" s="30"/>
      <c r="BRZ310" s="30"/>
      <c r="BSA310" s="30"/>
      <c r="BSB310" s="30"/>
      <c r="BSC310" s="30"/>
      <c r="BSD310" s="30"/>
      <c r="BSE310" s="30"/>
      <c r="BSF310" s="30"/>
      <c r="BSG310" s="30"/>
      <c r="BSH310" s="30"/>
      <c r="BSI310" s="30"/>
      <c r="BSJ310" s="30"/>
      <c r="BSK310" s="30"/>
      <c r="BSL310" s="30"/>
      <c r="BSM310" s="30"/>
      <c r="BSN310" s="30"/>
      <c r="BSO310" s="30"/>
      <c r="BSP310" s="30"/>
      <c r="BSQ310" s="30"/>
      <c r="BSR310" s="30"/>
      <c r="BSS310" s="30"/>
      <c r="BST310" s="30"/>
      <c r="BSU310" s="30"/>
      <c r="BSV310" s="30"/>
      <c r="BSW310" s="30"/>
      <c r="BSX310" s="30"/>
      <c r="BSY310" s="30"/>
      <c r="BSZ310" s="30"/>
      <c r="BTA310" s="30"/>
      <c r="BTB310" s="30"/>
      <c r="BTC310" s="30"/>
      <c r="BTD310" s="30"/>
      <c r="BTE310" s="30"/>
      <c r="BTF310" s="30"/>
      <c r="BTG310" s="30"/>
      <c r="BTH310" s="30"/>
      <c r="BTI310" s="30"/>
      <c r="BTJ310" s="30"/>
      <c r="BTK310" s="30"/>
      <c r="BTL310" s="30"/>
      <c r="BTM310" s="30"/>
      <c r="BTN310" s="30"/>
      <c r="BTO310" s="30"/>
      <c r="BTP310" s="30"/>
      <c r="BTQ310" s="30"/>
      <c r="BTR310" s="30"/>
      <c r="BTS310" s="30"/>
      <c r="BTT310" s="30"/>
      <c r="BTU310" s="30"/>
      <c r="BTV310" s="30"/>
      <c r="BTW310" s="30"/>
      <c r="BTX310" s="30"/>
      <c r="BTY310" s="30"/>
      <c r="BTZ310" s="30"/>
      <c r="BUA310" s="30"/>
      <c r="BUB310" s="30"/>
      <c r="BUC310" s="30"/>
      <c r="BUD310" s="30"/>
      <c r="BUE310" s="30"/>
      <c r="BUF310" s="30"/>
      <c r="BUG310" s="30"/>
      <c r="BUH310" s="30"/>
      <c r="BUI310" s="30"/>
      <c r="BUJ310" s="30"/>
      <c r="BUK310" s="30"/>
      <c r="BUL310" s="30"/>
      <c r="BUM310" s="30"/>
      <c r="BUN310" s="30"/>
      <c r="BUO310" s="30"/>
      <c r="BUP310" s="30"/>
      <c r="BUQ310" s="30"/>
      <c r="BUR310" s="30"/>
      <c r="BUS310" s="30"/>
      <c r="BUT310" s="30"/>
      <c r="BUU310" s="30"/>
      <c r="BUV310" s="30"/>
      <c r="BUW310" s="30"/>
      <c r="BUX310" s="30"/>
      <c r="BUY310" s="30"/>
      <c r="BUZ310" s="30"/>
      <c r="BVA310" s="30"/>
      <c r="BVB310" s="30"/>
      <c r="BVC310" s="30"/>
      <c r="BVD310" s="30"/>
      <c r="BVE310" s="30"/>
      <c r="BVF310" s="30"/>
      <c r="BVG310" s="30"/>
      <c r="BVH310" s="30"/>
      <c r="BVI310" s="30"/>
      <c r="BVJ310" s="30"/>
      <c r="BVK310" s="30"/>
      <c r="BVL310" s="30"/>
      <c r="BVM310" s="30"/>
      <c r="BVN310" s="30"/>
      <c r="BVO310" s="30"/>
      <c r="BVP310" s="30"/>
      <c r="BVQ310" s="30"/>
      <c r="BVR310" s="30"/>
      <c r="BVS310" s="30"/>
      <c r="BVT310" s="30"/>
      <c r="BVU310" s="30"/>
      <c r="BVV310" s="30"/>
      <c r="BVW310" s="30"/>
      <c r="BVX310" s="30"/>
      <c r="BVY310" s="30"/>
      <c r="BVZ310" s="30"/>
      <c r="BWA310" s="30"/>
      <c r="BWB310" s="30"/>
      <c r="BWC310" s="30"/>
      <c r="BWD310" s="30"/>
      <c r="BWE310" s="30"/>
      <c r="BWF310" s="30"/>
      <c r="BWG310" s="30"/>
      <c r="BWH310" s="30"/>
      <c r="BWI310" s="30"/>
      <c r="BWJ310" s="30"/>
      <c r="BWK310" s="30"/>
      <c r="BWL310" s="30"/>
      <c r="BWM310" s="30"/>
      <c r="BWN310" s="30"/>
      <c r="BWO310" s="30"/>
      <c r="BWP310" s="30"/>
      <c r="BWQ310" s="30"/>
      <c r="BWR310" s="30"/>
      <c r="BWS310" s="30"/>
      <c r="BWT310" s="30"/>
      <c r="BWU310" s="30"/>
      <c r="BWV310" s="30"/>
      <c r="BWW310" s="30"/>
      <c r="BWX310" s="30"/>
      <c r="BWY310" s="30"/>
      <c r="BWZ310" s="30"/>
      <c r="BXA310" s="30"/>
      <c r="BXB310" s="30"/>
      <c r="BXC310" s="30"/>
      <c r="BXD310" s="30"/>
      <c r="BXE310" s="30"/>
      <c r="BXF310" s="30"/>
      <c r="BXG310" s="30"/>
      <c r="BXH310" s="30"/>
      <c r="BXI310" s="30"/>
      <c r="BXJ310" s="30"/>
      <c r="BXK310" s="30"/>
      <c r="BXL310" s="30"/>
      <c r="BXM310" s="30"/>
      <c r="BXN310" s="30"/>
      <c r="BXO310" s="30"/>
      <c r="BXP310" s="30"/>
      <c r="BXQ310" s="30"/>
      <c r="BXR310" s="30"/>
      <c r="BXS310" s="30"/>
      <c r="BXT310" s="30"/>
      <c r="BXU310" s="30"/>
      <c r="BXV310" s="30"/>
      <c r="BXW310" s="30"/>
      <c r="BXX310" s="30"/>
      <c r="BXY310" s="30"/>
      <c r="BXZ310" s="30"/>
      <c r="BYA310" s="30"/>
      <c r="BYB310" s="30"/>
      <c r="BYC310" s="30"/>
      <c r="BYD310" s="30"/>
      <c r="BYE310" s="30"/>
      <c r="BYF310" s="30"/>
      <c r="BYG310" s="30"/>
      <c r="BYH310" s="30"/>
      <c r="BYI310" s="30"/>
      <c r="BYJ310" s="30"/>
      <c r="BYK310" s="30"/>
      <c r="BYL310" s="30"/>
      <c r="BYM310" s="30"/>
      <c r="BYN310" s="30"/>
      <c r="BYO310" s="30"/>
      <c r="BYP310" s="30"/>
      <c r="BYQ310" s="30"/>
      <c r="BYR310" s="30"/>
      <c r="BYS310" s="30"/>
      <c r="BYT310" s="30"/>
      <c r="BYU310" s="30"/>
      <c r="BYV310" s="30"/>
      <c r="BYW310" s="30"/>
      <c r="BYX310" s="30"/>
      <c r="BYY310" s="30"/>
      <c r="BYZ310" s="30"/>
      <c r="BZA310" s="30"/>
      <c r="BZB310" s="30"/>
      <c r="BZC310" s="30"/>
      <c r="BZD310" s="30"/>
      <c r="BZE310" s="30"/>
      <c r="BZF310" s="30"/>
      <c r="BZG310" s="30"/>
      <c r="BZH310" s="30"/>
      <c r="BZI310" s="30"/>
      <c r="BZJ310" s="30"/>
      <c r="BZK310" s="30"/>
      <c r="BZL310" s="30"/>
      <c r="BZM310" s="30"/>
      <c r="BZN310" s="30"/>
      <c r="BZO310" s="30"/>
      <c r="BZP310" s="30"/>
      <c r="BZQ310" s="30"/>
      <c r="BZR310" s="30"/>
      <c r="BZS310" s="30"/>
      <c r="BZT310" s="30"/>
      <c r="BZU310" s="30"/>
      <c r="BZV310" s="30"/>
      <c r="BZW310" s="30"/>
      <c r="BZX310" s="30"/>
      <c r="BZY310" s="30"/>
      <c r="BZZ310" s="30"/>
      <c r="CAA310" s="30"/>
      <c r="CAB310" s="30"/>
      <c r="CAC310" s="30"/>
      <c r="CAD310" s="30"/>
      <c r="CAE310" s="30"/>
      <c r="CAF310" s="30"/>
      <c r="CAG310" s="30"/>
      <c r="CAH310" s="30"/>
      <c r="CAI310" s="30"/>
      <c r="CAJ310" s="30"/>
      <c r="CAK310" s="30"/>
      <c r="CAL310" s="30"/>
      <c r="CAM310" s="30"/>
      <c r="CAN310" s="30"/>
      <c r="CAO310" s="30"/>
      <c r="CAP310" s="30"/>
      <c r="CAQ310" s="30"/>
      <c r="CAR310" s="30"/>
      <c r="CAS310" s="30"/>
      <c r="CAT310" s="30"/>
      <c r="CAU310" s="30"/>
      <c r="CAV310" s="30"/>
      <c r="CAW310" s="30"/>
      <c r="CAX310" s="30"/>
      <c r="CAY310" s="30"/>
      <c r="CAZ310" s="30"/>
      <c r="CBA310" s="30"/>
      <c r="CBB310" s="30"/>
      <c r="CBC310" s="30"/>
      <c r="CBD310" s="30"/>
      <c r="CBE310" s="30"/>
      <c r="CBF310" s="30"/>
      <c r="CBG310" s="30"/>
      <c r="CBH310" s="30"/>
      <c r="CBI310" s="30"/>
      <c r="CBJ310" s="30"/>
      <c r="CBK310" s="30"/>
      <c r="CBL310" s="30"/>
      <c r="CBM310" s="30"/>
      <c r="CBN310" s="30"/>
      <c r="CBO310" s="30"/>
      <c r="CBP310" s="30"/>
      <c r="CBQ310" s="30"/>
      <c r="CBR310" s="30"/>
      <c r="CBS310" s="30"/>
      <c r="CBT310" s="30"/>
      <c r="CBU310" s="30"/>
      <c r="CBV310" s="30"/>
      <c r="CBW310" s="30"/>
      <c r="CBX310" s="30"/>
      <c r="CBY310" s="30"/>
      <c r="CBZ310" s="30"/>
      <c r="CCA310" s="30"/>
      <c r="CCB310" s="30"/>
      <c r="CCC310" s="30"/>
      <c r="CCD310" s="30"/>
      <c r="CCE310" s="30"/>
      <c r="CCF310" s="30"/>
      <c r="CCG310" s="30"/>
      <c r="CCH310" s="30"/>
      <c r="CCI310" s="30"/>
      <c r="CCJ310" s="30"/>
      <c r="CCK310" s="30"/>
      <c r="CCL310" s="30"/>
      <c r="CCM310" s="30"/>
      <c r="CCN310" s="30"/>
      <c r="CCO310" s="30"/>
      <c r="CCP310" s="30"/>
      <c r="CCQ310" s="30"/>
      <c r="CCR310" s="30"/>
      <c r="CCS310" s="30"/>
      <c r="CCT310" s="30"/>
      <c r="CCU310" s="30"/>
      <c r="CCV310" s="30"/>
      <c r="CCW310" s="30"/>
      <c r="CCX310" s="30"/>
      <c r="CCY310" s="30"/>
      <c r="CCZ310" s="30"/>
      <c r="CDA310" s="30"/>
      <c r="CDB310" s="30"/>
      <c r="CDC310" s="30"/>
      <c r="CDD310" s="30"/>
      <c r="CDE310" s="30"/>
      <c r="CDF310" s="30"/>
      <c r="CDG310" s="30"/>
      <c r="CDH310" s="30"/>
      <c r="CDI310" s="30"/>
      <c r="CDJ310" s="30"/>
      <c r="CDK310" s="30"/>
      <c r="CDL310" s="30"/>
      <c r="CDM310" s="30"/>
      <c r="CDN310" s="30"/>
      <c r="CDO310" s="30"/>
      <c r="CDP310" s="30"/>
      <c r="CDQ310" s="30"/>
      <c r="CDR310" s="30"/>
      <c r="CDS310" s="30"/>
      <c r="CDT310" s="30"/>
      <c r="CDU310" s="30"/>
      <c r="CDV310" s="30"/>
      <c r="CDW310" s="30"/>
      <c r="CDX310" s="30"/>
      <c r="CDY310" s="30"/>
      <c r="CDZ310" s="30"/>
      <c r="CEA310" s="30"/>
      <c r="CEB310" s="30"/>
      <c r="CEC310" s="30"/>
      <c r="CED310" s="30"/>
      <c r="CEE310" s="30"/>
      <c r="CEF310" s="30"/>
      <c r="CEG310" s="30"/>
      <c r="CEH310" s="30"/>
      <c r="CEI310" s="30"/>
      <c r="CEJ310" s="30"/>
      <c r="CEK310" s="30"/>
      <c r="CEL310" s="30"/>
      <c r="CEM310" s="30"/>
      <c r="CEN310" s="30"/>
      <c r="CEO310" s="30"/>
      <c r="CEP310" s="30"/>
      <c r="CEQ310" s="30"/>
      <c r="CER310" s="30"/>
      <c r="CES310" s="30"/>
      <c r="CET310" s="30"/>
      <c r="CEU310" s="30"/>
      <c r="CEV310" s="30"/>
      <c r="CEW310" s="30"/>
      <c r="CEX310" s="30"/>
      <c r="CEY310" s="30"/>
      <c r="CEZ310" s="30"/>
      <c r="CFA310" s="30"/>
      <c r="CFB310" s="30"/>
      <c r="CFC310" s="30"/>
      <c r="CFD310" s="30"/>
      <c r="CFE310" s="30"/>
      <c r="CFF310" s="30"/>
      <c r="CFG310" s="30"/>
      <c r="CFH310" s="30"/>
      <c r="CFI310" s="30"/>
      <c r="CFJ310" s="30"/>
      <c r="CFK310" s="30"/>
      <c r="CFL310" s="30"/>
      <c r="CFM310" s="30"/>
      <c r="CFN310" s="30"/>
      <c r="CFO310" s="30"/>
      <c r="CFP310" s="30"/>
      <c r="CFQ310" s="30"/>
      <c r="CFR310" s="30"/>
      <c r="CFS310" s="30"/>
      <c r="CFT310" s="30"/>
      <c r="CFU310" s="30"/>
      <c r="CFV310" s="30"/>
      <c r="CFW310" s="30"/>
      <c r="CFX310" s="30"/>
      <c r="CFY310" s="30"/>
      <c r="CFZ310" s="30"/>
      <c r="CGA310" s="30"/>
      <c r="CGB310" s="30"/>
      <c r="CGC310" s="30"/>
      <c r="CGD310" s="30"/>
      <c r="CGE310" s="30"/>
      <c r="CGF310" s="30"/>
      <c r="CGG310" s="30"/>
      <c r="CGH310" s="30"/>
      <c r="CGI310" s="30"/>
      <c r="CGJ310" s="30"/>
      <c r="CGK310" s="30"/>
      <c r="CGL310" s="30"/>
      <c r="CGM310" s="30"/>
      <c r="CGN310" s="30"/>
      <c r="CGO310" s="30"/>
      <c r="CGP310" s="30"/>
      <c r="CGQ310" s="30"/>
      <c r="CGR310" s="30"/>
      <c r="CGS310" s="30"/>
      <c r="CGT310" s="30"/>
      <c r="CGU310" s="30"/>
      <c r="CGV310" s="30"/>
      <c r="CGW310" s="30"/>
      <c r="CGX310" s="30"/>
      <c r="CGY310" s="30"/>
      <c r="CGZ310" s="30"/>
      <c r="CHA310" s="30"/>
      <c r="CHB310" s="30"/>
      <c r="CHC310" s="30"/>
      <c r="CHD310" s="30"/>
      <c r="CHE310" s="30"/>
      <c r="CHF310" s="30"/>
      <c r="CHG310" s="30"/>
      <c r="CHH310" s="30"/>
      <c r="CHI310" s="30"/>
      <c r="CHJ310" s="30"/>
      <c r="CHK310" s="30"/>
      <c r="CHL310" s="30"/>
      <c r="CHM310" s="30"/>
      <c r="CHN310" s="30"/>
      <c r="CHO310" s="30"/>
      <c r="CHP310" s="30"/>
      <c r="CHQ310" s="30"/>
      <c r="CHR310" s="30"/>
      <c r="CHS310" s="30"/>
      <c r="CHT310" s="30"/>
      <c r="CHU310" s="30"/>
      <c r="CHV310" s="30"/>
      <c r="CHW310" s="30"/>
      <c r="CHX310" s="30"/>
      <c r="CHY310" s="30"/>
      <c r="CHZ310" s="30"/>
      <c r="CIA310" s="30"/>
      <c r="CIB310" s="30"/>
      <c r="CIC310" s="30"/>
      <c r="CID310" s="30"/>
      <c r="CIE310" s="30"/>
      <c r="CIF310" s="30"/>
      <c r="CIG310" s="30"/>
      <c r="CIH310" s="30"/>
      <c r="CII310" s="30"/>
      <c r="CIJ310" s="30"/>
      <c r="CIK310" s="30"/>
      <c r="CIL310" s="30"/>
      <c r="CIM310" s="30"/>
      <c r="CIN310" s="30"/>
      <c r="CIO310" s="30"/>
      <c r="CIP310" s="30"/>
      <c r="CIQ310" s="30"/>
      <c r="CIR310" s="30"/>
      <c r="CIS310" s="30"/>
      <c r="CIT310" s="30"/>
      <c r="CIU310" s="30"/>
      <c r="CIV310" s="30"/>
      <c r="CIW310" s="30"/>
      <c r="CIX310" s="30"/>
      <c r="CIY310" s="30"/>
      <c r="CIZ310" s="30"/>
      <c r="CJA310" s="30"/>
      <c r="CJB310" s="30"/>
      <c r="CJC310" s="30"/>
      <c r="CJD310" s="30"/>
      <c r="CJE310" s="30"/>
      <c r="CJF310" s="30"/>
      <c r="CJG310" s="30"/>
      <c r="CJH310" s="30"/>
      <c r="CJI310" s="30"/>
      <c r="CJJ310" s="30"/>
      <c r="CJK310" s="30"/>
      <c r="CJL310" s="30"/>
      <c r="CJM310" s="30"/>
      <c r="CJN310" s="30"/>
      <c r="CJO310" s="30"/>
      <c r="CJP310" s="30"/>
      <c r="CJQ310" s="30"/>
      <c r="CJR310" s="30"/>
      <c r="CJS310" s="30"/>
      <c r="CJT310" s="30"/>
      <c r="CJU310" s="30"/>
      <c r="CJV310" s="30"/>
      <c r="CJW310" s="30"/>
      <c r="CJX310" s="30"/>
      <c r="CJY310" s="30"/>
      <c r="CJZ310" s="30"/>
      <c r="CKA310" s="30"/>
      <c r="CKB310" s="30"/>
      <c r="CKC310" s="30"/>
      <c r="CKD310" s="30"/>
      <c r="CKE310" s="30"/>
      <c r="CKF310" s="30"/>
      <c r="CKG310" s="30"/>
      <c r="CKH310" s="30"/>
      <c r="CKI310" s="30"/>
      <c r="CKJ310" s="30"/>
      <c r="CKK310" s="30"/>
      <c r="CKL310" s="30"/>
      <c r="CKM310" s="30"/>
      <c r="CKN310" s="30"/>
      <c r="CKO310" s="30"/>
      <c r="CKP310" s="30"/>
      <c r="CKQ310" s="30"/>
      <c r="CKR310" s="30"/>
      <c r="CKS310" s="30"/>
      <c r="CKT310" s="30"/>
      <c r="CKU310" s="30"/>
      <c r="CKV310" s="30"/>
      <c r="CKW310" s="30"/>
      <c r="CKX310" s="30"/>
      <c r="CKY310" s="30"/>
      <c r="CKZ310" s="30"/>
      <c r="CLA310" s="30"/>
      <c r="CLB310" s="30"/>
      <c r="CLC310" s="30"/>
      <c r="CLD310" s="30"/>
      <c r="CLE310" s="30"/>
      <c r="CLF310" s="30"/>
      <c r="CLG310" s="30"/>
      <c r="CLH310" s="30"/>
      <c r="CLI310" s="30"/>
      <c r="CLJ310" s="30"/>
      <c r="CLK310" s="30"/>
      <c r="CLL310" s="30"/>
      <c r="CLM310" s="30"/>
      <c r="CLN310" s="30"/>
      <c r="CLO310" s="30"/>
      <c r="CLP310" s="30"/>
      <c r="CLQ310" s="30"/>
      <c r="CLR310" s="30"/>
      <c r="CLS310" s="30"/>
      <c r="CLT310" s="30"/>
      <c r="CLU310" s="30"/>
      <c r="CLV310" s="30"/>
      <c r="CLW310" s="30"/>
      <c r="CLX310" s="30"/>
      <c r="CLY310" s="30"/>
      <c r="CLZ310" s="30"/>
      <c r="CMA310" s="30"/>
      <c r="CMB310" s="30"/>
      <c r="CMC310" s="30"/>
      <c r="CMD310" s="30"/>
      <c r="CME310" s="30"/>
      <c r="CMF310" s="30"/>
      <c r="CMG310" s="30"/>
      <c r="CMH310" s="30"/>
      <c r="CMI310" s="30"/>
      <c r="CMJ310" s="30"/>
      <c r="CMK310" s="30"/>
      <c r="CML310" s="30"/>
      <c r="CMM310" s="30"/>
      <c r="CMN310" s="30"/>
      <c r="CMO310" s="30"/>
      <c r="CMP310" s="30"/>
      <c r="CMQ310" s="30"/>
      <c r="CMR310" s="30"/>
      <c r="CMS310" s="30"/>
      <c r="CMT310" s="30"/>
      <c r="CMU310" s="30"/>
      <c r="CMV310" s="30"/>
      <c r="CMW310" s="30"/>
      <c r="CMX310" s="30"/>
      <c r="CMY310" s="30"/>
      <c r="CMZ310" s="30"/>
      <c r="CNA310" s="30"/>
      <c r="CNB310" s="30"/>
      <c r="CNC310" s="30"/>
      <c r="CND310" s="30"/>
      <c r="CNE310" s="30"/>
      <c r="CNF310" s="30"/>
      <c r="CNG310" s="30"/>
      <c r="CNH310" s="30"/>
      <c r="CNI310" s="30"/>
      <c r="CNJ310" s="30"/>
      <c r="CNK310" s="30"/>
      <c r="CNL310" s="30"/>
      <c r="CNM310" s="30"/>
      <c r="CNN310" s="30"/>
      <c r="CNO310" s="30"/>
      <c r="CNP310" s="30"/>
      <c r="CNQ310" s="30"/>
      <c r="CNR310" s="30"/>
      <c r="CNS310" s="30"/>
      <c r="CNT310" s="30"/>
      <c r="CNU310" s="30"/>
      <c r="CNV310" s="30"/>
      <c r="CNW310" s="30"/>
      <c r="CNX310" s="30"/>
      <c r="CNY310" s="30"/>
      <c r="CNZ310" s="30"/>
      <c r="COA310" s="30"/>
      <c r="COB310" s="30"/>
      <c r="COC310" s="30"/>
      <c r="COD310" s="30"/>
      <c r="COE310" s="30"/>
      <c r="COF310" s="30"/>
      <c r="COG310" s="30"/>
      <c r="COH310" s="30"/>
      <c r="COI310" s="30"/>
      <c r="COJ310" s="30"/>
      <c r="COK310" s="30"/>
      <c r="COL310" s="30"/>
      <c r="COM310" s="30"/>
      <c r="CON310" s="30"/>
      <c r="COO310" s="30"/>
      <c r="COP310" s="30"/>
      <c r="COQ310" s="30"/>
      <c r="COR310" s="30"/>
      <c r="COS310" s="30"/>
      <c r="COT310" s="30"/>
      <c r="COU310" s="30"/>
      <c r="COV310" s="30"/>
      <c r="COW310" s="30"/>
      <c r="COX310" s="30"/>
      <c r="COY310" s="30"/>
      <c r="COZ310" s="30"/>
      <c r="CPA310" s="30"/>
      <c r="CPB310" s="30"/>
      <c r="CPC310" s="30"/>
      <c r="CPD310" s="30"/>
      <c r="CPE310" s="30"/>
      <c r="CPF310" s="30"/>
      <c r="CPG310" s="30"/>
      <c r="CPH310" s="30"/>
      <c r="CPI310" s="30"/>
      <c r="CPJ310" s="30"/>
      <c r="CPK310" s="30"/>
      <c r="CPL310" s="30"/>
      <c r="CPM310" s="30"/>
      <c r="CPN310" s="30"/>
      <c r="CPO310" s="30"/>
      <c r="CPP310" s="30"/>
      <c r="CPQ310" s="30"/>
      <c r="CPR310" s="30"/>
      <c r="CPS310" s="30"/>
      <c r="CPT310" s="30"/>
      <c r="CPU310" s="30"/>
      <c r="CPV310" s="30"/>
      <c r="CPW310" s="30"/>
      <c r="CPX310" s="30"/>
      <c r="CPY310" s="30"/>
      <c r="CPZ310" s="30"/>
      <c r="CQA310" s="30"/>
      <c r="CQB310" s="30"/>
      <c r="CQC310" s="30"/>
      <c r="CQD310" s="30"/>
      <c r="CQE310" s="30"/>
      <c r="CQF310" s="30"/>
      <c r="CQG310" s="30"/>
      <c r="CQH310" s="30"/>
      <c r="CQI310" s="30"/>
      <c r="CQJ310" s="30"/>
      <c r="CQK310" s="30"/>
      <c r="CQL310" s="30"/>
      <c r="CQM310" s="30"/>
      <c r="CQN310" s="30"/>
      <c r="CQO310" s="30"/>
      <c r="CQP310" s="30"/>
      <c r="CQQ310" s="30"/>
      <c r="CQR310" s="30"/>
      <c r="CQS310" s="30"/>
      <c r="CQT310" s="30"/>
      <c r="CQU310" s="30"/>
      <c r="CQV310" s="30"/>
      <c r="CQW310" s="30"/>
      <c r="CQX310" s="30"/>
      <c r="CQY310" s="30"/>
      <c r="CQZ310" s="30"/>
      <c r="CRA310" s="30"/>
      <c r="CRB310" s="30"/>
      <c r="CRC310" s="30"/>
      <c r="CRD310" s="30"/>
      <c r="CRE310" s="30"/>
      <c r="CRF310" s="30"/>
      <c r="CRG310" s="30"/>
      <c r="CRH310" s="30"/>
      <c r="CRI310" s="30"/>
      <c r="CRJ310" s="30"/>
      <c r="CRK310" s="30"/>
      <c r="CRL310" s="30"/>
      <c r="CRM310" s="30"/>
      <c r="CRN310" s="30"/>
      <c r="CRO310" s="30"/>
      <c r="CRP310" s="30"/>
      <c r="CRQ310" s="30"/>
      <c r="CRR310" s="30"/>
      <c r="CRS310" s="30"/>
      <c r="CRT310" s="30"/>
      <c r="CRU310" s="30"/>
      <c r="CRV310" s="30"/>
      <c r="CRW310" s="30"/>
      <c r="CRX310" s="30"/>
      <c r="CRY310" s="30"/>
      <c r="CRZ310" s="30"/>
      <c r="CSA310" s="30"/>
      <c r="CSB310" s="30"/>
      <c r="CSC310" s="30"/>
      <c r="CSD310" s="30"/>
      <c r="CSE310" s="30"/>
      <c r="CSF310" s="30"/>
      <c r="CSG310" s="30"/>
      <c r="CSH310" s="30"/>
      <c r="CSI310" s="30"/>
      <c r="CSJ310" s="30"/>
      <c r="CSK310" s="30"/>
      <c r="CSL310" s="30"/>
      <c r="CSM310" s="30"/>
      <c r="CSN310" s="30"/>
      <c r="CSO310" s="30"/>
      <c r="CSP310" s="30"/>
      <c r="CSQ310" s="30"/>
      <c r="CSR310" s="30"/>
      <c r="CSS310" s="30"/>
      <c r="CST310" s="30"/>
      <c r="CSU310" s="30"/>
      <c r="CSV310" s="30"/>
      <c r="CSW310" s="30"/>
      <c r="CSX310" s="30"/>
      <c r="CSY310" s="30"/>
      <c r="CSZ310" s="30"/>
      <c r="CTA310" s="30"/>
      <c r="CTB310" s="30"/>
      <c r="CTC310" s="30"/>
      <c r="CTD310" s="30"/>
      <c r="CTE310" s="30"/>
      <c r="CTF310" s="30"/>
      <c r="CTG310" s="30"/>
      <c r="CTH310" s="30"/>
      <c r="CTI310" s="30"/>
      <c r="CTJ310" s="30"/>
      <c r="CTK310" s="30"/>
      <c r="CTL310" s="30"/>
      <c r="CTM310" s="30"/>
      <c r="CTN310" s="30"/>
      <c r="CTO310" s="30"/>
      <c r="CTP310" s="30"/>
      <c r="CTQ310" s="30"/>
      <c r="CTR310" s="30"/>
      <c r="CTS310" s="30"/>
      <c r="CTT310" s="30"/>
      <c r="CTU310" s="30"/>
      <c r="CTV310" s="30"/>
      <c r="CTW310" s="30"/>
      <c r="CTX310" s="30"/>
      <c r="CTY310" s="30"/>
      <c r="CTZ310" s="30"/>
      <c r="CUA310" s="30"/>
      <c r="CUB310" s="30"/>
      <c r="CUC310" s="30"/>
      <c r="CUD310" s="30"/>
      <c r="CUE310" s="30"/>
      <c r="CUF310" s="30"/>
      <c r="CUG310" s="30"/>
      <c r="CUH310" s="30"/>
      <c r="CUI310" s="30"/>
      <c r="CUJ310" s="30"/>
      <c r="CUK310" s="30"/>
      <c r="CUL310" s="30"/>
      <c r="CUM310" s="30"/>
      <c r="CUN310" s="30"/>
      <c r="CUO310" s="30"/>
      <c r="CUP310" s="30"/>
      <c r="CUQ310" s="30"/>
      <c r="CUR310" s="30"/>
      <c r="CUS310" s="30"/>
      <c r="CUT310" s="30"/>
      <c r="CUU310" s="30"/>
      <c r="CUV310" s="30"/>
      <c r="CUW310" s="30"/>
      <c r="CUX310" s="30"/>
      <c r="CUY310" s="30"/>
      <c r="CUZ310" s="30"/>
      <c r="CVA310" s="30"/>
      <c r="CVB310" s="30"/>
      <c r="CVC310" s="30"/>
      <c r="CVD310" s="30"/>
      <c r="CVE310" s="30"/>
      <c r="CVF310" s="30"/>
      <c r="CVG310" s="30"/>
      <c r="CVH310" s="30"/>
      <c r="CVI310" s="30"/>
      <c r="CVJ310" s="30"/>
      <c r="CVK310" s="30"/>
      <c r="CVL310" s="30"/>
      <c r="CVM310" s="30"/>
      <c r="CVN310" s="30"/>
      <c r="CVO310" s="30"/>
      <c r="CVP310" s="30"/>
      <c r="CVQ310" s="30"/>
      <c r="CVR310" s="30"/>
      <c r="CVS310" s="30"/>
      <c r="CVT310" s="30"/>
      <c r="CVU310" s="30"/>
      <c r="CVV310" s="30"/>
      <c r="CVW310" s="30"/>
      <c r="CVX310" s="30"/>
      <c r="CVY310" s="30"/>
      <c r="CVZ310" s="30"/>
      <c r="CWA310" s="30"/>
      <c r="CWB310" s="30"/>
      <c r="CWC310" s="30"/>
      <c r="CWD310" s="30"/>
      <c r="CWE310" s="30"/>
      <c r="CWF310" s="30"/>
      <c r="CWG310" s="30"/>
      <c r="CWH310" s="30"/>
      <c r="CWI310" s="30"/>
      <c r="CWJ310" s="30"/>
      <c r="CWK310" s="30"/>
      <c r="CWL310" s="30"/>
      <c r="CWM310" s="30"/>
      <c r="CWN310" s="30"/>
      <c r="CWO310" s="30"/>
      <c r="CWP310" s="30"/>
      <c r="CWQ310" s="30"/>
      <c r="CWR310" s="30"/>
      <c r="CWS310" s="30"/>
      <c r="CWT310" s="30"/>
      <c r="CWU310" s="30"/>
      <c r="CWV310" s="30"/>
      <c r="CWW310" s="30"/>
      <c r="CWX310" s="30"/>
      <c r="CWY310" s="30"/>
      <c r="CWZ310" s="30"/>
      <c r="CXA310" s="30"/>
      <c r="CXB310" s="30"/>
      <c r="CXC310" s="30"/>
      <c r="CXD310" s="30"/>
      <c r="CXE310" s="30"/>
      <c r="CXF310" s="30"/>
      <c r="CXG310" s="30"/>
      <c r="CXH310" s="30"/>
      <c r="CXI310" s="30"/>
      <c r="CXJ310" s="30"/>
      <c r="CXK310" s="30"/>
      <c r="CXL310" s="30"/>
      <c r="CXM310" s="30"/>
      <c r="CXN310" s="30"/>
      <c r="CXO310" s="30"/>
      <c r="CXP310" s="30"/>
      <c r="CXQ310" s="30"/>
      <c r="CXR310" s="30"/>
      <c r="CXS310" s="30"/>
      <c r="CXT310" s="30"/>
      <c r="CXU310" s="30"/>
      <c r="CXV310" s="30"/>
      <c r="CXW310" s="30"/>
      <c r="CXX310" s="30"/>
      <c r="CXY310" s="30"/>
      <c r="CXZ310" s="30"/>
      <c r="CYA310" s="30"/>
      <c r="CYB310" s="30"/>
      <c r="CYC310" s="30"/>
      <c r="CYD310" s="30"/>
      <c r="CYE310" s="30"/>
      <c r="CYF310" s="30"/>
      <c r="CYG310" s="30"/>
      <c r="CYH310" s="30"/>
      <c r="CYI310" s="30"/>
      <c r="CYJ310" s="30"/>
      <c r="CYK310" s="30"/>
      <c r="CYL310" s="30"/>
      <c r="CYM310" s="30"/>
      <c r="CYN310" s="30"/>
      <c r="CYO310" s="30"/>
      <c r="CYP310" s="30"/>
      <c r="CYQ310" s="30"/>
      <c r="CYR310" s="30"/>
      <c r="CYS310" s="30"/>
      <c r="CYT310" s="30"/>
      <c r="CYU310" s="30"/>
      <c r="CYV310" s="30"/>
      <c r="CYW310" s="30"/>
      <c r="CYX310" s="30"/>
      <c r="CYY310" s="30"/>
      <c r="CYZ310" s="30"/>
      <c r="CZA310" s="30"/>
      <c r="CZB310" s="30"/>
      <c r="CZC310" s="30"/>
      <c r="CZD310" s="30"/>
      <c r="CZE310" s="30"/>
      <c r="CZF310" s="30"/>
      <c r="CZG310" s="30"/>
      <c r="CZH310" s="30"/>
      <c r="CZI310" s="30"/>
      <c r="CZJ310" s="30"/>
      <c r="CZK310" s="30"/>
      <c r="CZL310" s="30"/>
      <c r="CZM310" s="30"/>
      <c r="CZN310" s="30"/>
      <c r="CZO310" s="30"/>
      <c r="CZP310" s="30"/>
      <c r="CZQ310" s="30"/>
      <c r="CZR310" s="30"/>
      <c r="CZS310" s="30"/>
      <c r="CZT310" s="30"/>
      <c r="CZU310" s="30"/>
      <c r="CZV310" s="30"/>
      <c r="CZW310" s="30"/>
      <c r="CZX310" s="30"/>
      <c r="CZY310" s="30"/>
      <c r="CZZ310" s="30"/>
      <c r="DAA310" s="30"/>
      <c r="DAB310" s="30"/>
      <c r="DAC310" s="30"/>
      <c r="DAD310" s="30"/>
      <c r="DAE310" s="30"/>
      <c r="DAF310" s="30"/>
      <c r="DAG310" s="30"/>
      <c r="DAH310" s="30"/>
      <c r="DAI310" s="30"/>
      <c r="DAJ310" s="30"/>
      <c r="DAK310" s="30"/>
      <c r="DAL310" s="30"/>
      <c r="DAM310" s="30"/>
      <c r="DAN310" s="30"/>
      <c r="DAO310" s="30"/>
      <c r="DAP310" s="30"/>
      <c r="DAQ310" s="30"/>
      <c r="DAR310" s="30"/>
      <c r="DAS310" s="30"/>
      <c r="DAT310" s="30"/>
      <c r="DAU310" s="30"/>
      <c r="DAV310" s="30"/>
      <c r="DAW310" s="30"/>
      <c r="DAX310" s="30"/>
      <c r="DAY310" s="30"/>
      <c r="DAZ310" s="30"/>
      <c r="DBA310" s="30"/>
      <c r="DBB310" s="30"/>
      <c r="DBC310" s="30"/>
      <c r="DBD310" s="30"/>
      <c r="DBE310" s="30"/>
      <c r="DBF310" s="30"/>
      <c r="DBG310" s="30"/>
      <c r="DBH310" s="30"/>
      <c r="DBI310" s="30"/>
      <c r="DBJ310" s="30"/>
      <c r="DBK310" s="30"/>
      <c r="DBL310" s="30"/>
      <c r="DBM310" s="30"/>
      <c r="DBN310" s="30"/>
      <c r="DBO310" s="30"/>
      <c r="DBP310" s="30"/>
      <c r="DBQ310" s="30"/>
      <c r="DBR310" s="30"/>
      <c r="DBS310" s="30"/>
      <c r="DBT310" s="30"/>
      <c r="DBU310" s="30"/>
      <c r="DBV310" s="30"/>
      <c r="DBW310" s="30"/>
      <c r="DBX310" s="30"/>
      <c r="DBY310" s="30"/>
      <c r="DBZ310" s="30"/>
      <c r="DCA310" s="30"/>
      <c r="DCB310" s="30"/>
      <c r="DCC310" s="30"/>
      <c r="DCD310" s="30"/>
      <c r="DCE310" s="30"/>
      <c r="DCF310" s="30"/>
      <c r="DCG310" s="30"/>
      <c r="DCH310" s="30"/>
      <c r="DCI310" s="30"/>
      <c r="DCJ310" s="30"/>
      <c r="DCK310" s="30"/>
      <c r="DCL310" s="30"/>
      <c r="DCM310" s="30"/>
      <c r="DCN310" s="30"/>
      <c r="DCO310" s="30"/>
      <c r="DCP310" s="30"/>
      <c r="DCQ310" s="30"/>
      <c r="DCR310" s="30"/>
      <c r="DCS310" s="30"/>
      <c r="DCT310" s="30"/>
      <c r="DCU310" s="30"/>
      <c r="DCV310" s="30"/>
      <c r="DCW310" s="30"/>
      <c r="DCX310" s="30"/>
      <c r="DCY310" s="30"/>
      <c r="DCZ310" s="30"/>
      <c r="DDA310" s="30"/>
      <c r="DDB310" s="30"/>
      <c r="DDC310" s="30"/>
      <c r="DDD310" s="30"/>
      <c r="DDE310" s="30"/>
      <c r="DDF310" s="30"/>
      <c r="DDG310" s="30"/>
      <c r="DDH310" s="30"/>
      <c r="DDI310" s="30"/>
      <c r="DDJ310" s="30"/>
      <c r="DDK310" s="30"/>
      <c r="DDL310" s="30"/>
      <c r="DDM310" s="30"/>
      <c r="DDN310" s="30"/>
      <c r="DDO310" s="30"/>
      <c r="DDP310" s="30"/>
      <c r="DDQ310" s="30"/>
      <c r="DDR310" s="30"/>
      <c r="DDS310" s="30"/>
      <c r="DDT310" s="30"/>
      <c r="DDU310" s="30"/>
      <c r="DDV310" s="30"/>
      <c r="DDW310" s="30"/>
      <c r="DDX310" s="30"/>
      <c r="DDY310" s="30"/>
      <c r="DDZ310" s="30"/>
      <c r="DEA310" s="30"/>
      <c r="DEB310" s="30"/>
      <c r="DEC310" s="30"/>
      <c r="DED310" s="30"/>
      <c r="DEE310" s="30"/>
      <c r="DEF310" s="30"/>
      <c r="DEG310" s="30"/>
      <c r="DEH310" s="30"/>
      <c r="DEI310" s="30"/>
      <c r="DEJ310" s="30"/>
      <c r="DEK310" s="30"/>
      <c r="DEL310" s="30"/>
      <c r="DEM310" s="30"/>
      <c r="DEN310" s="30"/>
      <c r="DEO310" s="30"/>
      <c r="DEP310" s="30"/>
      <c r="DEQ310" s="30"/>
      <c r="DER310" s="30"/>
      <c r="DES310" s="30"/>
      <c r="DET310" s="30"/>
      <c r="DEU310" s="30"/>
      <c r="DEV310" s="30"/>
      <c r="DEW310" s="30"/>
      <c r="DEX310" s="30"/>
      <c r="DEY310" s="30"/>
      <c r="DEZ310" s="30"/>
      <c r="DFA310" s="30"/>
      <c r="DFB310" s="30"/>
      <c r="DFC310" s="30"/>
      <c r="DFD310" s="30"/>
      <c r="DFE310" s="30"/>
      <c r="DFF310" s="30"/>
      <c r="DFG310" s="30"/>
      <c r="DFH310" s="30"/>
      <c r="DFI310" s="30"/>
      <c r="DFJ310" s="30"/>
      <c r="DFK310" s="30"/>
      <c r="DFL310" s="30"/>
      <c r="DFM310" s="30"/>
      <c r="DFN310" s="30"/>
      <c r="DFO310" s="30"/>
      <c r="DFP310" s="30"/>
      <c r="DFQ310" s="30"/>
      <c r="DFR310" s="30"/>
      <c r="DFS310" s="30"/>
      <c r="DFT310" s="30"/>
      <c r="DFU310" s="30"/>
      <c r="DFV310" s="30"/>
      <c r="DFW310" s="30"/>
      <c r="DFX310" s="30"/>
      <c r="DFY310" s="30"/>
      <c r="DFZ310" s="30"/>
      <c r="DGA310" s="30"/>
      <c r="DGB310" s="30"/>
      <c r="DGC310" s="30"/>
      <c r="DGD310" s="30"/>
      <c r="DGE310" s="30"/>
      <c r="DGF310" s="30"/>
      <c r="DGG310" s="30"/>
      <c r="DGH310" s="30"/>
      <c r="DGI310" s="30"/>
      <c r="DGJ310" s="30"/>
      <c r="DGK310" s="30"/>
      <c r="DGL310" s="30"/>
      <c r="DGM310" s="30"/>
      <c r="DGN310" s="30"/>
      <c r="DGO310" s="30"/>
      <c r="DGP310" s="30"/>
      <c r="DGQ310" s="30"/>
      <c r="DGR310" s="30"/>
      <c r="DGS310" s="30"/>
      <c r="DGT310" s="30"/>
      <c r="DGU310" s="30"/>
      <c r="DGV310" s="30"/>
      <c r="DGW310" s="30"/>
      <c r="DGX310" s="30"/>
      <c r="DGY310" s="30"/>
      <c r="DGZ310" s="30"/>
      <c r="DHA310" s="30"/>
      <c r="DHB310" s="30"/>
      <c r="DHC310" s="30"/>
      <c r="DHD310" s="30"/>
      <c r="DHE310" s="30"/>
      <c r="DHF310" s="30"/>
      <c r="DHG310" s="30"/>
      <c r="DHH310" s="30"/>
      <c r="DHI310" s="30"/>
      <c r="DHJ310" s="30"/>
      <c r="DHK310" s="30"/>
      <c r="DHL310" s="30"/>
      <c r="DHM310" s="30"/>
      <c r="DHN310" s="30"/>
      <c r="DHO310" s="30"/>
      <c r="DHP310" s="30"/>
      <c r="DHQ310" s="30"/>
      <c r="DHR310" s="30"/>
      <c r="DHS310" s="30"/>
      <c r="DHT310" s="30"/>
      <c r="DHU310" s="30"/>
      <c r="DHV310" s="30"/>
      <c r="DHW310" s="30"/>
      <c r="DHX310" s="30"/>
      <c r="DHY310" s="30"/>
      <c r="DHZ310" s="30"/>
      <c r="DIA310" s="30"/>
      <c r="DIB310" s="30"/>
      <c r="DIC310" s="30"/>
      <c r="DID310" s="30"/>
      <c r="DIE310" s="30"/>
      <c r="DIF310" s="30"/>
      <c r="DIG310" s="30"/>
      <c r="DIH310" s="30"/>
      <c r="DII310" s="30"/>
      <c r="DIJ310" s="30"/>
      <c r="DIK310" s="30"/>
      <c r="DIL310" s="30"/>
      <c r="DIM310" s="30"/>
      <c r="DIN310" s="30"/>
      <c r="DIO310" s="30"/>
      <c r="DIP310" s="30"/>
      <c r="DIQ310" s="30"/>
      <c r="DIR310" s="30"/>
      <c r="DIS310" s="30"/>
      <c r="DIT310" s="30"/>
      <c r="DIU310" s="30"/>
      <c r="DIV310" s="30"/>
      <c r="DIW310" s="30"/>
      <c r="DIX310" s="30"/>
      <c r="DIY310" s="30"/>
      <c r="DIZ310" s="30"/>
      <c r="DJA310" s="30"/>
      <c r="DJB310" s="30"/>
      <c r="DJC310" s="30"/>
      <c r="DJD310" s="30"/>
      <c r="DJE310" s="30"/>
      <c r="DJF310" s="30"/>
      <c r="DJG310" s="30"/>
      <c r="DJH310" s="30"/>
      <c r="DJI310" s="30"/>
      <c r="DJJ310" s="30"/>
      <c r="DJK310" s="30"/>
      <c r="DJL310" s="30"/>
      <c r="DJM310" s="30"/>
      <c r="DJN310" s="30"/>
      <c r="DJO310" s="30"/>
      <c r="DJP310" s="30"/>
      <c r="DJQ310" s="30"/>
      <c r="DJR310" s="30"/>
      <c r="DJS310" s="30"/>
      <c r="DJT310" s="30"/>
      <c r="DJU310" s="30"/>
      <c r="DJV310" s="30"/>
      <c r="DJW310" s="30"/>
      <c r="DJX310" s="30"/>
      <c r="DJY310" s="30"/>
      <c r="DJZ310" s="30"/>
      <c r="DKA310" s="30"/>
      <c r="DKB310" s="30"/>
      <c r="DKC310" s="30"/>
      <c r="DKD310" s="30"/>
      <c r="DKE310" s="30"/>
      <c r="DKF310" s="30"/>
      <c r="DKG310" s="30"/>
      <c r="DKH310" s="30"/>
      <c r="DKI310" s="30"/>
      <c r="DKJ310" s="30"/>
      <c r="DKK310" s="30"/>
      <c r="DKL310" s="30"/>
      <c r="DKM310" s="30"/>
      <c r="DKN310" s="30"/>
      <c r="DKO310" s="30"/>
      <c r="DKP310" s="30"/>
      <c r="DKQ310" s="30"/>
      <c r="DKR310" s="30"/>
      <c r="DKS310" s="30"/>
      <c r="DKT310" s="30"/>
      <c r="DKU310" s="30"/>
      <c r="DKV310" s="30"/>
      <c r="DKW310" s="30"/>
      <c r="DKX310" s="30"/>
      <c r="DKY310" s="30"/>
      <c r="DKZ310" s="30"/>
      <c r="DLA310" s="30"/>
      <c r="DLB310" s="30"/>
      <c r="DLC310" s="30"/>
      <c r="DLD310" s="30"/>
      <c r="DLE310" s="30"/>
      <c r="DLF310" s="30"/>
      <c r="DLG310" s="30"/>
      <c r="DLH310" s="30"/>
      <c r="DLI310" s="30"/>
      <c r="DLJ310" s="30"/>
      <c r="DLK310" s="30"/>
      <c r="DLL310" s="30"/>
      <c r="DLM310" s="30"/>
      <c r="DLN310" s="30"/>
      <c r="DLO310" s="30"/>
      <c r="DLP310" s="30"/>
      <c r="DLQ310" s="30"/>
      <c r="DLR310" s="30"/>
      <c r="DLS310" s="30"/>
      <c r="DLT310" s="30"/>
      <c r="DLU310" s="30"/>
      <c r="DLV310" s="30"/>
      <c r="DLW310" s="30"/>
      <c r="DLX310" s="30"/>
      <c r="DLY310" s="30"/>
      <c r="DLZ310" s="30"/>
      <c r="DMA310" s="30"/>
      <c r="DMB310" s="30"/>
      <c r="DMC310" s="30"/>
      <c r="DMD310" s="30"/>
      <c r="DME310" s="30"/>
      <c r="DMF310" s="30"/>
      <c r="DMG310" s="30"/>
      <c r="DMH310" s="30"/>
      <c r="DMI310" s="30"/>
      <c r="DMJ310" s="30"/>
      <c r="DMK310" s="30"/>
      <c r="DML310" s="30"/>
      <c r="DMM310" s="30"/>
      <c r="DMN310" s="30"/>
      <c r="DMO310" s="30"/>
      <c r="DMP310" s="30"/>
      <c r="DMQ310" s="30"/>
      <c r="DMR310" s="30"/>
      <c r="DMS310" s="30"/>
      <c r="DMT310" s="30"/>
      <c r="DMU310" s="30"/>
      <c r="DMV310" s="30"/>
      <c r="DMW310" s="30"/>
      <c r="DMX310" s="30"/>
      <c r="DMY310" s="30"/>
      <c r="DMZ310" s="30"/>
      <c r="DNA310" s="30"/>
      <c r="DNB310" s="30"/>
      <c r="DNC310" s="30"/>
      <c r="DND310" s="30"/>
      <c r="DNE310" s="30"/>
      <c r="DNF310" s="30"/>
      <c r="DNG310" s="30"/>
      <c r="DNH310" s="30"/>
      <c r="DNI310" s="30"/>
      <c r="DNJ310" s="30"/>
      <c r="DNK310" s="30"/>
      <c r="DNL310" s="30"/>
      <c r="DNM310" s="30"/>
      <c r="DNN310" s="30"/>
      <c r="DNO310" s="30"/>
      <c r="DNP310" s="30"/>
      <c r="DNQ310" s="30"/>
      <c r="DNR310" s="30"/>
      <c r="DNS310" s="30"/>
      <c r="DNT310" s="30"/>
      <c r="DNU310" s="30"/>
      <c r="DNV310" s="30"/>
      <c r="DNW310" s="30"/>
      <c r="DNX310" s="30"/>
      <c r="DNY310" s="30"/>
      <c r="DNZ310" s="30"/>
      <c r="DOA310" s="30"/>
      <c r="DOB310" s="30"/>
      <c r="DOC310" s="30"/>
      <c r="DOD310" s="30"/>
      <c r="DOE310" s="30"/>
      <c r="DOF310" s="30"/>
      <c r="DOG310" s="30"/>
      <c r="DOH310" s="30"/>
      <c r="DOI310" s="30"/>
      <c r="DOJ310" s="30"/>
      <c r="DOK310" s="30"/>
      <c r="DOL310" s="30"/>
      <c r="DOM310" s="30"/>
      <c r="DON310" s="30"/>
      <c r="DOO310" s="30"/>
      <c r="DOP310" s="30"/>
      <c r="DOQ310" s="30"/>
      <c r="DOR310" s="30"/>
      <c r="DOS310" s="30"/>
      <c r="DOT310" s="30"/>
      <c r="DOU310" s="30"/>
      <c r="DOV310" s="30"/>
      <c r="DOW310" s="30"/>
      <c r="DOX310" s="30"/>
      <c r="DOY310" s="30"/>
      <c r="DOZ310" s="30"/>
      <c r="DPA310" s="30"/>
      <c r="DPB310" s="30"/>
      <c r="DPC310" s="30"/>
      <c r="DPD310" s="30"/>
      <c r="DPE310" s="30"/>
      <c r="DPF310" s="30"/>
      <c r="DPG310" s="30"/>
      <c r="DPH310" s="30"/>
      <c r="DPI310" s="30"/>
      <c r="DPJ310" s="30"/>
      <c r="DPK310" s="30"/>
      <c r="DPL310" s="30"/>
      <c r="DPM310" s="30"/>
      <c r="DPN310" s="30"/>
      <c r="DPO310" s="30"/>
      <c r="DPP310" s="30"/>
      <c r="DPQ310" s="30"/>
      <c r="DPR310" s="30"/>
      <c r="DPS310" s="30"/>
      <c r="DPT310" s="30"/>
      <c r="DPU310" s="30"/>
      <c r="DPV310" s="30"/>
      <c r="DPW310" s="30"/>
      <c r="DPX310" s="30"/>
      <c r="DPY310" s="30"/>
      <c r="DPZ310" s="30"/>
      <c r="DQA310" s="30"/>
      <c r="DQB310" s="30"/>
      <c r="DQC310" s="30"/>
      <c r="DQD310" s="30"/>
      <c r="DQE310" s="30"/>
      <c r="DQF310" s="30"/>
      <c r="DQG310" s="30"/>
      <c r="DQH310" s="30"/>
      <c r="DQI310" s="30"/>
      <c r="DQJ310" s="30"/>
      <c r="DQK310" s="30"/>
      <c r="DQL310" s="30"/>
      <c r="DQM310" s="30"/>
      <c r="DQN310" s="30"/>
      <c r="DQO310" s="30"/>
      <c r="DQP310" s="30"/>
      <c r="DQQ310" s="30"/>
      <c r="DQR310" s="30"/>
      <c r="DQS310" s="30"/>
      <c r="DQT310" s="30"/>
      <c r="DQU310" s="30"/>
      <c r="DQV310" s="30"/>
      <c r="DQW310" s="30"/>
      <c r="DQX310" s="30"/>
      <c r="DQY310" s="30"/>
      <c r="DQZ310" s="30"/>
      <c r="DRA310" s="30"/>
      <c r="DRB310" s="30"/>
      <c r="DRC310" s="30"/>
      <c r="DRD310" s="30"/>
      <c r="DRE310" s="30"/>
      <c r="DRF310" s="30"/>
      <c r="DRG310" s="30"/>
      <c r="DRH310" s="30"/>
      <c r="DRI310" s="30"/>
      <c r="DRJ310" s="30"/>
      <c r="DRK310" s="30"/>
      <c r="DRL310" s="30"/>
      <c r="DRM310" s="30"/>
      <c r="DRN310" s="30"/>
      <c r="DRO310" s="30"/>
      <c r="DRP310" s="30"/>
      <c r="DRQ310" s="30"/>
      <c r="DRR310" s="30"/>
      <c r="DRS310" s="30"/>
      <c r="DRT310" s="30"/>
      <c r="DRU310" s="30"/>
      <c r="DRV310" s="30"/>
      <c r="DRW310" s="30"/>
      <c r="DRX310" s="30"/>
      <c r="DRY310" s="30"/>
      <c r="DRZ310" s="30"/>
      <c r="DSA310" s="30"/>
      <c r="DSB310" s="30"/>
      <c r="DSC310" s="30"/>
      <c r="DSD310" s="30"/>
      <c r="DSE310" s="30"/>
      <c r="DSF310" s="30"/>
      <c r="DSG310" s="30"/>
      <c r="DSH310" s="30"/>
      <c r="DSI310" s="30"/>
      <c r="DSJ310" s="30"/>
      <c r="DSK310" s="30"/>
      <c r="DSL310" s="30"/>
      <c r="DSM310" s="30"/>
      <c r="DSN310" s="30"/>
      <c r="DSO310" s="30"/>
      <c r="DSP310" s="30"/>
      <c r="DSQ310" s="30"/>
      <c r="DSR310" s="30"/>
      <c r="DSS310" s="30"/>
      <c r="DST310" s="30"/>
      <c r="DSU310" s="30"/>
      <c r="DSV310" s="30"/>
      <c r="DSW310" s="30"/>
      <c r="DSX310" s="30"/>
      <c r="DSY310" s="30"/>
      <c r="DSZ310" s="30"/>
      <c r="DTA310" s="30"/>
      <c r="DTB310" s="30"/>
      <c r="DTC310" s="30"/>
      <c r="DTD310" s="30"/>
      <c r="DTE310" s="30"/>
      <c r="DTF310" s="30"/>
      <c r="DTG310" s="30"/>
      <c r="DTH310" s="30"/>
      <c r="DTI310" s="30"/>
      <c r="DTJ310" s="30"/>
      <c r="DTK310" s="30"/>
      <c r="DTL310" s="30"/>
      <c r="DTM310" s="30"/>
      <c r="DTN310" s="30"/>
      <c r="DTO310" s="30"/>
      <c r="DTP310" s="30"/>
      <c r="DTQ310" s="30"/>
      <c r="DTR310" s="30"/>
      <c r="DTS310" s="30"/>
      <c r="DTT310" s="30"/>
      <c r="DTU310" s="30"/>
      <c r="DTV310" s="30"/>
      <c r="DTW310" s="30"/>
      <c r="DTX310" s="30"/>
      <c r="DTY310" s="30"/>
      <c r="DTZ310" s="30"/>
      <c r="DUA310" s="30"/>
      <c r="DUB310" s="30"/>
      <c r="DUC310" s="30"/>
      <c r="DUD310" s="30"/>
      <c r="DUE310" s="30"/>
      <c r="DUF310" s="30"/>
      <c r="DUG310" s="30"/>
      <c r="DUH310" s="30"/>
      <c r="DUI310" s="30"/>
      <c r="DUJ310" s="30"/>
      <c r="DUK310" s="30"/>
      <c r="DUL310" s="30"/>
      <c r="DUM310" s="30"/>
      <c r="DUN310" s="30"/>
      <c r="DUO310" s="30"/>
      <c r="DUP310" s="30"/>
      <c r="DUQ310" s="30"/>
      <c r="DUR310" s="30"/>
      <c r="DUS310" s="30"/>
      <c r="DUT310" s="30"/>
      <c r="DUU310" s="30"/>
      <c r="DUV310" s="30"/>
      <c r="DUW310" s="30"/>
      <c r="DUX310" s="30"/>
      <c r="DUY310" s="30"/>
      <c r="DUZ310" s="30"/>
      <c r="DVA310" s="30"/>
      <c r="DVB310" s="30"/>
      <c r="DVC310" s="30"/>
      <c r="DVD310" s="30"/>
      <c r="DVE310" s="30"/>
      <c r="DVF310" s="30"/>
      <c r="DVG310" s="30"/>
      <c r="DVH310" s="30"/>
      <c r="DVI310" s="30"/>
      <c r="DVJ310" s="30"/>
      <c r="DVK310" s="30"/>
      <c r="DVL310" s="30"/>
      <c r="DVM310" s="30"/>
      <c r="DVN310" s="30"/>
      <c r="DVO310" s="30"/>
      <c r="DVP310" s="30"/>
      <c r="DVQ310" s="30"/>
      <c r="DVR310" s="30"/>
      <c r="DVS310" s="30"/>
      <c r="DVT310" s="30"/>
      <c r="DVU310" s="30"/>
      <c r="DVV310" s="30"/>
      <c r="DVW310" s="30"/>
      <c r="DVX310" s="30"/>
      <c r="DVY310" s="30"/>
      <c r="DVZ310" s="30"/>
      <c r="DWA310" s="30"/>
      <c r="DWB310" s="30"/>
      <c r="DWC310" s="30"/>
      <c r="DWD310" s="30"/>
      <c r="DWE310" s="30"/>
      <c r="DWF310" s="30"/>
      <c r="DWG310" s="30"/>
      <c r="DWH310" s="30"/>
      <c r="DWI310" s="30"/>
      <c r="DWJ310" s="30"/>
      <c r="DWK310" s="30"/>
      <c r="DWL310" s="30"/>
      <c r="DWM310" s="30"/>
      <c r="DWN310" s="30"/>
      <c r="DWO310" s="30"/>
      <c r="DWP310" s="30"/>
      <c r="DWQ310" s="30"/>
      <c r="DWR310" s="30"/>
      <c r="DWS310" s="30"/>
      <c r="DWT310" s="30"/>
      <c r="DWU310" s="30"/>
      <c r="DWV310" s="30"/>
      <c r="DWW310" s="30"/>
      <c r="DWX310" s="30"/>
      <c r="DWY310" s="30"/>
      <c r="DWZ310" s="30"/>
      <c r="DXA310" s="30"/>
      <c r="DXB310" s="30"/>
      <c r="DXC310" s="30"/>
      <c r="DXD310" s="30"/>
      <c r="DXE310" s="30"/>
      <c r="DXF310" s="30"/>
      <c r="DXG310" s="30"/>
      <c r="DXH310" s="30"/>
      <c r="DXI310" s="30"/>
      <c r="DXJ310" s="30"/>
      <c r="DXK310" s="30"/>
      <c r="DXL310" s="30"/>
      <c r="DXM310" s="30"/>
      <c r="DXN310" s="30"/>
      <c r="DXO310" s="30"/>
      <c r="DXP310" s="30"/>
      <c r="DXQ310" s="30"/>
      <c r="DXR310" s="30"/>
      <c r="DXS310" s="30"/>
      <c r="DXT310" s="30"/>
      <c r="DXU310" s="30"/>
      <c r="DXV310" s="30"/>
      <c r="DXW310" s="30"/>
      <c r="DXX310" s="30"/>
      <c r="DXY310" s="30"/>
      <c r="DXZ310" s="30"/>
      <c r="DYA310" s="30"/>
      <c r="DYB310" s="30"/>
      <c r="DYC310" s="30"/>
      <c r="DYD310" s="30"/>
      <c r="DYE310" s="30"/>
      <c r="DYF310" s="30"/>
      <c r="DYG310" s="30"/>
      <c r="DYH310" s="30"/>
      <c r="DYI310" s="30"/>
      <c r="DYJ310" s="30"/>
      <c r="DYK310" s="30"/>
      <c r="DYL310" s="30"/>
      <c r="DYM310" s="30"/>
      <c r="DYN310" s="30"/>
      <c r="DYO310" s="30"/>
      <c r="DYP310" s="30"/>
      <c r="DYQ310" s="30"/>
      <c r="DYR310" s="30"/>
      <c r="DYS310" s="30"/>
      <c r="DYT310" s="30"/>
      <c r="DYU310" s="30"/>
      <c r="DYV310" s="30"/>
      <c r="DYW310" s="30"/>
      <c r="DYX310" s="30"/>
      <c r="DYY310" s="30"/>
      <c r="DYZ310" s="30"/>
      <c r="DZA310" s="30"/>
      <c r="DZB310" s="30"/>
      <c r="DZC310" s="30"/>
      <c r="DZD310" s="30"/>
      <c r="DZE310" s="30"/>
      <c r="DZF310" s="30"/>
      <c r="DZG310" s="30"/>
      <c r="DZH310" s="30"/>
      <c r="DZI310" s="30"/>
      <c r="DZJ310" s="30"/>
      <c r="DZK310" s="30"/>
      <c r="DZL310" s="30"/>
      <c r="DZM310" s="30"/>
      <c r="DZN310" s="30"/>
      <c r="DZO310" s="30"/>
      <c r="DZP310" s="30"/>
      <c r="DZQ310" s="30"/>
      <c r="DZR310" s="30"/>
      <c r="DZS310" s="30"/>
      <c r="DZT310" s="30"/>
      <c r="DZU310" s="30"/>
      <c r="DZV310" s="30"/>
      <c r="DZW310" s="30"/>
      <c r="DZX310" s="30"/>
      <c r="DZY310" s="30"/>
      <c r="DZZ310" s="30"/>
      <c r="EAA310" s="30"/>
      <c r="EAB310" s="30"/>
      <c r="EAC310" s="30"/>
      <c r="EAD310" s="30"/>
      <c r="EAE310" s="30"/>
      <c r="EAF310" s="30"/>
      <c r="EAG310" s="30"/>
      <c r="EAH310" s="30"/>
      <c r="EAI310" s="30"/>
      <c r="EAJ310" s="30"/>
      <c r="EAK310" s="30"/>
      <c r="EAL310" s="30"/>
      <c r="EAM310" s="30"/>
      <c r="EAN310" s="30"/>
      <c r="EAO310" s="30"/>
      <c r="EAP310" s="30"/>
      <c r="EAQ310" s="30"/>
      <c r="EAR310" s="30"/>
      <c r="EAS310" s="30"/>
      <c r="EAT310" s="30"/>
      <c r="EAU310" s="30"/>
      <c r="EAV310" s="30"/>
      <c r="EAW310" s="30"/>
      <c r="EAX310" s="30"/>
      <c r="EAY310" s="30"/>
      <c r="EAZ310" s="30"/>
      <c r="EBA310" s="30"/>
      <c r="EBB310" s="30"/>
      <c r="EBC310" s="30"/>
      <c r="EBD310" s="30"/>
      <c r="EBE310" s="30"/>
      <c r="EBF310" s="30"/>
      <c r="EBG310" s="30"/>
      <c r="EBH310" s="30"/>
      <c r="EBI310" s="30"/>
      <c r="EBJ310" s="30"/>
      <c r="EBK310" s="30"/>
      <c r="EBL310" s="30"/>
      <c r="EBM310" s="30"/>
      <c r="EBN310" s="30"/>
      <c r="EBO310" s="30"/>
      <c r="EBP310" s="30"/>
      <c r="EBQ310" s="30"/>
      <c r="EBR310" s="30"/>
      <c r="EBS310" s="30"/>
      <c r="EBT310" s="30"/>
      <c r="EBU310" s="30"/>
      <c r="EBV310" s="30"/>
      <c r="EBW310" s="30"/>
      <c r="EBX310" s="30"/>
      <c r="EBY310" s="30"/>
      <c r="EBZ310" s="30"/>
      <c r="ECA310" s="30"/>
      <c r="ECB310" s="30"/>
      <c r="ECC310" s="30"/>
      <c r="ECD310" s="30"/>
      <c r="ECE310" s="30"/>
      <c r="ECF310" s="30"/>
      <c r="ECG310" s="30"/>
      <c r="ECH310" s="30"/>
      <c r="ECI310" s="30"/>
      <c r="ECJ310" s="30"/>
      <c r="ECK310" s="30"/>
      <c r="ECL310" s="30"/>
      <c r="ECM310" s="30"/>
      <c r="ECN310" s="30"/>
      <c r="ECO310" s="30"/>
      <c r="ECP310" s="30"/>
      <c r="ECQ310" s="30"/>
      <c r="ECR310" s="30"/>
      <c r="ECS310" s="30"/>
      <c r="ECT310" s="30"/>
      <c r="ECU310" s="30"/>
      <c r="ECV310" s="30"/>
      <c r="ECW310" s="30"/>
      <c r="ECX310" s="30"/>
      <c r="ECY310" s="30"/>
      <c r="ECZ310" s="30"/>
      <c r="EDA310" s="30"/>
      <c r="EDB310" s="30"/>
      <c r="EDC310" s="30"/>
      <c r="EDD310" s="30"/>
      <c r="EDE310" s="30"/>
      <c r="EDF310" s="30"/>
      <c r="EDG310" s="30"/>
      <c r="EDH310" s="30"/>
      <c r="EDI310" s="30"/>
      <c r="EDJ310" s="30"/>
      <c r="EDK310" s="30"/>
      <c r="EDL310" s="30"/>
      <c r="EDM310" s="30"/>
      <c r="EDN310" s="30"/>
      <c r="EDO310" s="30"/>
      <c r="EDP310" s="30"/>
      <c r="EDQ310" s="30"/>
      <c r="EDR310" s="30"/>
      <c r="EDS310" s="30"/>
      <c r="EDT310" s="30"/>
      <c r="EDU310" s="30"/>
      <c r="EDV310" s="30"/>
      <c r="EDW310" s="30"/>
      <c r="EDX310" s="30"/>
      <c r="EDY310" s="30"/>
      <c r="EDZ310" s="30"/>
      <c r="EEA310" s="30"/>
      <c r="EEB310" s="30"/>
      <c r="EEC310" s="30"/>
      <c r="EED310" s="30"/>
      <c r="EEE310" s="30"/>
      <c r="EEF310" s="30"/>
      <c r="EEG310" s="30"/>
      <c r="EEH310" s="30"/>
      <c r="EEI310" s="30"/>
      <c r="EEJ310" s="30"/>
      <c r="EEK310" s="30"/>
      <c r="EEL310" s="30"/>
      <c r="EEM310" s="30"/>
      <c r="EEN310" s="30"/>
      <c r="EEO310" s="30"/>
      <c r="EEP310" s="30"/>
      <c r="EEQ310" s="30"/>
      <c r="EER310" s="30"/>
      <c r="EES310" s="30"/>
      <c r="EET310" s="30"/>
      <c r="EEU310" s="30"/>
      <c r="EEV310" s="30"/>
      <c r="EEW310" s="30"/>
      <c r="EEX310" s="30"/>
      <c r="EEY310" s="30"/>
      <c r="EEZ310" s="30"/>
      <c r="EFA310" s="30"/>
      <c r="EFB310" s="30"/>
      <c r="EFC310" s="30"/>
      <c r="EFD310" s="30"/>
      <c r="EFE310" s="30"/>
      <c r="EFF310" s="30"/>
      <c r="EFG310" s="30"/>
      <c r="EFH310" s="30"/>
      <c r="EFI310" s="30"/>
      <c r="EFJ310" s="30"/>
      <c r="EFK310" s="30"/>
      <c r="EFL310" s="30"/>
      <c r="EFM310" s="30"/>
      <c r="EFN310" s="30"/>
      <c r="EFO310" s="30"/>
      <c r="EFP310" s="30"/>
      <c r="EFQ310" s="30"/>
      <c r="EFR310" s="30"/>
      <c r="EFS310" s="30"/>
      <c r="EFT310" s="30"/>
      <c r="EFU310" s="30"/>
      <c r="EFV310" s="30"/>
      <c r="EFW310" s="30"/>
      <c r="EFX310" s="30"/>
      <c r="EFY310" s="30"/>
      <c r="EFZ310" s="30"/>
      <c r="EGA310" s="30"/>
      <c r="EGB310" s="30"/>
      <c r="EGC310" s="30"/>
      <c r="EGD310" s="30"/>
      <c r="EGE310" s="30"/>
      <c r="EGF310" s="30"/>
      <c r="EGG310" s="30"/>
      <c r="EGH310" s="30"/>
      <c r="EGI310" s="30"/>
      <c r="EGJ310" s="30"/>
      <c r="EGK310" s="30"/>
      <c r="EGL310" s="30"/>
      <c r="EGM310" s="30"/>
      <c r="EGN310" s="30"/>
      <c r="EGO310" s="30"/>
      <c r="EGP310" s="30"/>
      <c r="EGQ310" s="30"/>
      <c r="EGR310" s="30"/>
      <c r="EGS310" s="30"/>
      <c r="EGT310" s="30"/>
      <c r="EGU310" s="30"/>
      <c r="EGV310" s="30"/>
      <c r="EGW310" s="30"/>
      <c r="EGX310" s="30"/>
      <c r="EGY310" s="30"/>
      <c r="EGZ310" s="30"/>
      <c r="EHA310" s="30"/>
      <c r="EHB310" s="30"/>
      <c r="EHC310" s="30"/>
      <c r="EHD310" s="30"/>
      <c r="EHE310" s="30"/>
      <c r="EHF310" s="30"/>
      <c r="EHG310" s="30"/>
      <c r="EHH310" s="30"/>
      <c r="EHI310" s="30"/>
      <c r="EHJ310" s="30"/>
      <c r="EHK310" s="30"/>
      <c r="EHL310" s="30"/>
      <c r="EHM310" s="30"/>
      <c r="EHN310" s="30"/>
      <c r="EHO310" s="30"/>
      <c r="EHP310" s="30"/>
      <c r="EHQ310" s="30"/>
      <c r="EHR310" s="30"/>
      <c r="EHS310" s="30"/>
      <c r="EHT310" s="30"/>
      <c r="EHU310" s="30"/>
      <c r="EHV310" s="30"/>
      <c r="EHW310" s="30"/>
      <c r="EHX310" s="30"/>
      <c r="EHY310" s="30"/>
      <c r="EHZ310" s="30"/>
      <c r="EIA310" s="30"/>
      <c r="EIB310" s="30"/>
      <c r="EIC310" s="30"/>
      <c r="EID310" s="30"/>
      <c r="EIE310" s="30"/>
      <c r="EIF310" s="30"/>
      <c r="EIG310" s="30"/>
      <c r="EIH310" s="30"/>
      <c r="EII310" s="30"/>
      <c r="EIJ310" s="30"/>
      <c r="EIK310" s="30"/>
      <c r="EIL310" s="30"/>
      <c r="EIM310" s="30"/>
      <c r="EIN310" s="30"/>
      <c r="EIO310" s="30"/>
      <c r="EIP310" s="30"/>
      <c r="EIQ310" s="30"/>
      <c r="EIR310" s="30"/>
      <c r="EIS310" s="30"/>
      <c r="EIT310" s="30"/>
      <c r="EIU310" s="30"/>
      <c r="EIV310" s="30"/>
      <c r="EIW310" s="30"/>
      <c r="EIX310" s="30"/>
      <c r="EIY310" s="30"/>
      <c r="EIZ310" s="30"/>
      <c r="EJA310" s="30"/>
      <c r="EJB310" s="30"/>
      <c r="EJC310" s="30"/>
      <c r="EJD310" s="30"/>
      <c r="EJE310" s="30"/>
      <c r="EJF310" s="30"/>
      <c r="EJG310" s="30"/>
      <c r="EJH310" s="30"/>
      <c r="EJI310" s="30"/>
      <c r="EJJ310" s="30"/>
      <c r="EJK310" s="30"/>
      <c r="EJL310" s="30"/>
      <c r="EJM310" s="30"/>
      <c r="EJN310" s="30"/>
      <c r="EJO310" s="30"/>
      <c r="EJP310" s="30"/>
      <c r="EJQ310" s="30"/>
      <c r="EJR310" s="30"/>
      <c r="EJS310" s="30"/>
      <c r="EJT310" s="30"/>
      <c r="EJU310" s="30"/>
      <c r="EJV310" s="30"/>
      <c r="EJW310" s="30"/>
      <c r="EJX310" s="30"/>
      <c r="EJY310" s="30"/>
      <c r="EJZ310" s="30"/>
      <c r="EKA310" s="30"/>
      <c r="EKB310" s="30"/>
      <c r="EKC310" s="30"/>
      <c r="EKD310" s="30"/>
      <c r="EKE310" s="30"/>
      <c r="EKF310" s="30"/>
      <c r="EKG310" s="30"/>
      <c r="EKH310" s="30"/>
      <c r="EKI310" s="30"/>
      <c r="EKJ310" s="30"/>
      <c r="EKK310" s="30"/>
      <c r="EKL310" s="30"/>
      <c r="EKM310" s="30"/>
      <c r="EKN310" s="30"/>
      <c r="EKO310" s="30"/>
      <c r="EKP310" s="30"/>
      <c r="EKQ310" s="30"/>
      <c r="EKR310" s="30"/>
      <c r="EKS310" s="30"/>
      <c r="EKT310" s="30"/>
      <c r="EKU310" s="30"/>
      <c r="EKV310" s="30"/>
      <c r="EKW310" s="30"/>
      <c r="EKX310" s="30"/>
      <c r="EKY310" s="30"/>
      <c r="EKZ310" s="30"/>
      <c r="ELA310" s="30"/>
      <c r="ELB310" s="30"/>
      <c r="ELC310" s="30"/>
      <c r="ELD310" s="30"/>
      <c r="ELE310" s="30"/>
      <c r="ELF310" s="30"/>
      <c r="ELG310" s="30"/>
      <c r="ELH310" s="30"/>
      <c r="ELI310" s="30"/>
      <c r="ELJ310" s="30"/>
      <c r="ELK310" s="30"/>
      <c r="ELL310" s="30"/>
      <c r="ELM310" s="30"/>
      <c r="ELN310" s="30"/>
      <c r="ELO310" s="30"/>
      <c r="ELP310" s="30"/>
      <c r="ELQ310" s="30"/>
      <c r="ELR310" s="30"/>
      <c r="ELS310" s="30"/>
      <c r="ELT310" s="30"/>
      <c r="ELU310" s="30"/>
      <c r="ELV310" s="30"/>
      <c r="ELW310" s="30"/>
      <c r="ELX310" s="30"/>
      <c r="ELY310" s="30"/>
      <c r="ELZ310" s="30"/>
      <c r="EMA310" s="30"/>
      <c r="EMB310" s="30"/>
      <c r="EMC310" s="30"/>
      <c r="EMD310" s="30"/>
      <c r="EME310" s="30"/>
      <c r="EMF310" s="30"/>
      <c r="EMG310" s="30"/>
      <c r="EMH310" s="30"/>
      <c r="EMI310" s="30"/>
      <c r="EMJ310" s="30"/>
      <c r="EMK310" s="30"/>
      <c r="EML310" s="30"/>
      <c r="EMM310" s="30"/>
      <c r="EMN310" s="30"/>
      <c r="EMO310" s="30"/>
      <c r="EMP310" s="30"/>
      <c r="EMQ310" s="30"/>
      <c r="EMR310" s="30"/>
      <c r="EMS310" s="30"/>
      <c r="EMT310" s="30"/>
      <c r="EMU310" s="30"/>
      <c r="EMV310" s="30"/>
      <c r="EMW310" s="30"/>
      <c r="EMX310" s="30"/>
      <c r="EMY310" s="30"/>
      <c r="EMZ310" s="30"/>
      <c r="ENA310" s="30"/>
      <c r="ENB310" s="30"/>
      <c r="ENC310" s="30"/>
      <c r="END310" s="30"/>
      <c r="ENE310" s="30"/>
      <c r="ENF310" s="30"/>
      <c r="ENG310" s="30"/>
      <c r="ENH310" s="30"/>
      <c r="ENI310" s="30"/>
      <c r="ENJ310" s="30"/>
      <c r="ENK310" s="30"/>
      <c r="ENL310" s="30"/>
      <c r="ENM310" s="30"/>
      <c r="ENN310" s="30"/>
      <c r="ENO310" s="30"/>
      <c r="ENP310" s="30"/>
      <c r="ENQ310" s="30"/>
      <c r="ENR310" s="30"/>
      <c r="ENS310" s="30"/>
      <c r="ENT310" s="30"/>
      <c r="ENU310" s="30"/>
      <c r="ENV310" s="30"/>
      <c r="ENW310" s="30"/>
      <c r="ENX310" s="30"/>
      <c r="ENY310" s="30"/>
      <c r="ENZ310" s="30"/>
      <c r="EOA310" s="30"/>
      <c r="EOB310" s="30"/>
      <c r="EOC310" s="30"/>
      <c r="EOD310" s="30"/>
      <c r="EOE310" s="30"/>
      <c r="EOF310" s="30"/>
      <c r="EOG310" s="30"/>
      <c r="EOH310" s="30"/>
      <c r="EOI310" s="30"/>
      <c r="EOJ310" s="30"/>
      <c r="EOK310" s="30"/>
      <c r="EOL310" s="30"/>
      <c r="EOM310" s="30"/>
      <c r="EON310" s="30"/>
      <c r="EOO310" s="30"/>
      <c r="EOP310" s="30"/>
      <c r="EOQ310" s="30"/>
      <c r="EOR310" s="30"/>
      <c r="EOS310" s="30"/>
      <c r="EOT310" s="30"/>
      <c r="EOU310" s="30"/>
      <c r="EOV310" s="30"/>
      <c r="EOW310" s="30"/>
      <c r="EOX310" s="30"/>
      <c r="EOY310" s="30"/>
      <c r="EOZ310" s="30"/>
      <c r="EPA310" s="30"/>
      <c r="EPB310" s="30"/>
      <c r="EPC310" s="30"/>
      <c r="EPD310" s="30"/>
      <c r="EPE310" s="30"/>
      <c r="EPF310" s="30"/>
      <c r="EPG310" s="30"/>
      <c r="EPH310" s="30"/>
      <c r="EPI310" s="30"/>
      <c r="EPJ310" s="30"/>
      <c r="EPK310" s="30"/>
      <c r="EPL310" s="30"/>
      <c r="EPM310" s="30"/>
      <c r="EPN310" s="30"/>
      <c r="EPO310" s="30"/>
      <c r="EPP310" s="30"/>
      <c r="EPQ310" s="30"/>
      <c r="EPR310" s="30"/>
      <c r="EPS310" s="30"/>
      <c r="EPT310" s="30"/>
      <c r="EPU310" s="30"/>
      <c r="EPV310" s="30"/>
      <c r="EPW310" s="30"/>
      <c r="EPX310" s="30"/>
      <c r="EPY310" s="30"/>
      <c r="EPZ310" s="30"/>
      <c r="EQA310" s="30"/>
      <c r="EQB310" s="30"/>
      <c r="EQC310" s="30"/>
      <c r="EQD310" s="30"/>
      <c r="EQE310" s="30"/>
      <c r="EQF310" s="30"/>
      <c r="EQG310" s="30"/>
      <c r="EQH310" s="30"/>
      <c r="EQI310" s="30"/>
      <c r="EQJ310" s="30"/>
      <c r="EQK310" s="30"/>
      <c r="EQL310" s="30"/>
      <c r="EQM310" s="30"/>
      <c r="EQN310" s="30"/>
      <c r="EQO310" s="30"/>
      <c r="EQP310" s="30"/>
      <c r="EQQ310" s="30"/>
      <c r="EQR310" s="30"/>
      <c r="EQS310" s="30"/>
      <c r="EQT310" s="30"/>
      <c r="EQU310" s="30"/>
      <c r="EQV310" s="30"/>
      <c r="EQW310" s="30"/>
      <c r="EQX310" s="30"/>
      <c r="EQY310" s="30"/>
      <c r="EQZ310" s="30"/>
      <c r="ERA310" s="30"/>
      <c r="ERB310" s="30"/>
      <c r="ERC310" s="30"/>
      <c r="ERD310" s="30"/>
      <c r="ERE310" s="30"/>
      <c r="ERF310" s="30"/>
      <c r="ERG310" s="30"/>
      <c r="ERH310" s="30"/>
      <c r="ERI310" s="30"/>
      <c r="ERJ310" s="30"/>
      <c r="ERK310" s="30"/>
      <c r="ERL310" s="30"/>
      <c r="ERM310" s="30"/>
      <c r="ERN310" s="30"/>
      <c r="ERO310" s="30"/>
      <c r="ERP310" s="30"/>
      <c r="ERQ310" s="30"/>
      <c r="ERR310" s="30"/>
      <c r="ERS310" s="30"/>
      <c r="ERT310" s="30"/>
      <c r="ERU310" s="30"/>
      <c r="ERV310" s="30"/>
      <c r="ERW310" s="30"/>
      <c r="ERX310" s="30"/>
      <c r="ERY310" s="30"/>
      <c r="ERZ310" s="30"/>
      <c r="ESA310" s="30"/>
      <c r="ESB310" s="30"/>
      <c r="ESC310" s="30"/>
      <c r="ESD310" s="30"/>
      <c r="ESE310" s="30"/>
      <c r="ESF310" s="30"/>
      <c r="ESG310" s="30"/>
      <c r="ESH310" s="30"/>
      <c r="ESI310" s="30"/>
      <c r="ESJ310" s="30"/>
      <c r="ESK310" s="30"/>
      <c r="ESL310" s="30"/>
      <c r="ESM310" s="30"/>
      <c r="ESN310" s="30"/>
      <c r="ESO310" s="30"/>
      <c r="ESP310" s="30"/>
      <c r="ESQ310" s="30"/>
      <c r="ESR310" s="30"/>
      <c r="ESS310" s="30"/>
      <c r="EST310" s="30"/>
      <c r="ESU310" s="30"/>
      <c r="ESV310" s="30"/>
      <c r="ESW310" s="30"/>
      <c r="ESX310" s="30"/>
      <c r="ESY310" s="30"/>
      <c r="ESZ310" s="30"/>
      <c r="ETA310" s="30"/>
      <c r="ETB310" s="30"/>
      <c r="ETC310" s="30"/>
      <c r="ETD310" s="30"/>
      <c r="ETE310" s="30"/>
      <c r="ETF310" s="30"/>
      <c r="ETG310" s="30"/>
      <c r="ETH310" s="30"/>
      <c r="ETI310" s="30"/>
      <c r="ETJ310" s="30"/>
      <c r="ETK310" s="30"/>
      <c r="ETL310" s="30"/>
      <c r="ETM310" s="30"/>
      <c r="ETN310" s="30"/>
      <c r="ETO310" s="30"/>
      <c r="ETP310" s="30"/>
      <c r="ETQ310" s="30"/>
      <c r="ETR310" s="30"/>
      <c r="ETS310" s="30"/>
      <c r="ETT310" s="30"/>
      <c r="ETU310" s="30"/>
      <c r="ETV310" s="30"/>
      <c r="ETW310" s="30"/>
      <c r="ETX310" s="30"/>
      <c r="ETY310" s="30"/>
      <c r="ETZ310" s="30"/>
      <c r="EUA310" s="30"/>
      <c r="EUB310" s="30"/>
      <c r="EUC310" s="30"/>
      <c r="EUD310" s="30"/>
      <c r="EUE310" s="30"/>
      <c r="EUF310" s="30"/>
      <c r="EUG310" s="30"/>
      <c r="EUH310" s="30"/>
      <c r="EUI310" s="30"/>
      <c r="EUJ310" s="30"/>
      <c r="EUK310" s="30"/>
      <c r="EUL310" s="30"/>
      <c r="EUM310" s="30"/>
      <c r="EUN310" s="30"/>
      <c r="EUO310" s="30"/>
      <c r="EUP310" s="30"/>
      <c r="EUQ310" s="30"/>
      <c r="EUR310" s="30"/>
      <c r="EUS310" s="30"/>
      <c r="EUT310" s="30"/>
      <c r="EUU310" s="30"/>
      <c r="EUV310" s="30"/>
      <c r="EUW310" s="30"/>
      <c r="EUX310" s="30"/>
      <c r="EUY310" s="30"/>
      <c r="EUZ310" s="30"/>
      <c r="EVA310" s="30"/>
      <c r="EVB310" s="30"/>
      <c r="EVC310" s="30"/>
      <c r="EVD310" s="30"/>
      <c r="EVE310" s="30"/>
      <c r="EVF310" s="30"/>
      <c r="EVG310" s="30"/>
      <c r="EVH310" s="30"/>
      <c r="EVI310" s="30"/>
      <c r="EVJ310" s="30"/>
      <c r="EVK310" s="30"/>
      <c r="EVL310" s="30"/>
      <c r="EVM310" s="30"/>
      <c r="EVN310" s="30"/>
      <c r="EVO310" s="30"/>
      <c r="EVP310" s="30"/>
      <c r="EVQ310" s="30"/>
      <c r="EVR310" s="30"/>
      <c r="EVS310" s="30"/>
      <c r="EVT310" s="30"/>
      <c r="EVU310" s="30"/>
      <c r="EVV310" s="30"/>
      <c r="EVW310" s="30"/>
      <c r="EVX310" s="30"/>
      <c r="EVY310" s="30"/>
      <c r="EVZ310" s="30"/>
      <c r="EWA310" s="30"/>
      <c r="EWB310" s="30"/>
      <c r="EWC310" s="30"/>
      <c r="EWD310" s="30"/>
      <c r="EWE310" s="30"/>
      <c r="EWF310" s="30"/>
      <c r="EWG310" s="30"/>
      <c r="EWH310" s="30"/>
      <c r="EWI310" s="30"/>
      <c r="EWJ310" s="30"/>
      <c r="EWK310" s="30"/>
      <c r="EWL310" s="30"/>
      <c r="EWM310" s="30"/>
      <c r="EWN310" s="30"/>
      <c r="EWO310" s="30"/>
      <c r="EWP310" s="30"/>
      <c r="EWQ310" s="30"/>
      <c r="EWR310" s="30"/>
      <c r="EWS310" s="30"/>
      <c r="EWT310" s="30"/>
      <c r="EWU310" s="30"/>
      <c r="EWV310" s="30"/>
      <c r="EWW310" s="30"/>
      <c r="EWX310" s="30"/>
      <c r="EWY310" s="30"/>
      <c r="EWZ310" s="30"/>
      <c r="EXA310" s="30"/>
      <c r="EXB310" s="30"/>
      <c r="EXC310" s="30"/>
      <c r="EXD310" s="30"/>
      <c r="EXE310" s="30"/>
      <c r="EXF310" s="30"/>
      <c r="EXG310" s="30"/>
      <c r="EXH310" s="30"/>
      <c r="EXI310" s="30"/>
      <c r="EXJ310" s="30"/>
      <c r="EXK310" s="30"/>
      <c r="EXL310" s="30"/>
      <c r="EXM310" s="30"/>
      <c r="EXN310" s="30"/>
      <c r="EXO310" s="30"/>
      <c r="EXP310" s="30"/>
      <c r="EXQ310" s="30"/>
      <c r="EXR310" s="30"/>
      <c r="EXS310" s="30"/>
      <c r="EXT310" s="30"/>
      <c r="EXU310" s="30"/>
      <c r="EXV310" s="30"/>
      <c r="EXW310" s="30"/>
      <c r="EXX310" s="30"/>
      <c r="EXY310" s="30"/>
      <c r="EXZ310" s="30"/>
      <c r="EYA310" s="30"/>
      <c r="EYB310" s="30"/>
      <c r="EYC310" s="30"/>
      <c r="EYD310" s="30"/>
      <c r="EYE310" s="30"/>
      <c r="EYF310" s="30"/>
      <c r="EYG310" s="30"/>
      <c r="EYH310" s="30"/>
      <c r="EYI310" s="30"/>
      <c r="EYJ310" s="30"/>
      <c r="EYK310" s="30"/>
      <c r="EYL310" s="30"/>
      <c r="EYM310" s="30"/>
      <c r="EYN310" s="30"/>
      <c r="EYO310" s="30"/>
      <c r="EYP310" s="30"/>
      <c r="EYQ310" s="30"/>
      <c r="EYR310" s="30"/>
      <c r="EYS310" s="30"/>
      <c r="EYT310" s="30"/>
      <c r="EYU310" s="30"/>
      <c r="EYV310" s="30"/>
      <c r="EYW310" s="30"/>
      <c r="EYX310" s="30"/>
      <c r="EYY310" s="30"/>
      <c r="EYZ310" s="30"/>
      <c r="EZA310" s="30"/>
      <c r="EZB310" s="30"/>
      <c r="EZC310" s="30"/>
      <c r="EZD310" s="30"/>
      <c r="EZE310" s="30"/>
      <c r="EZF310" s="30"/>
      <c r="EZG310" s="30"/>
      <c r="EZH310" s="30"/>
      <c r="EZI310" s="30"/>
      <c r="EZJ310" s="30"/>
      <c r="EZK310" s="30"/>
      <c r="EZL310" s="30"/>
      <c r="EZM310" s="30"/>
      <c r="EZN310" s="30"/>
      <c r="EZO310" s="30"/>
      <c r="EZP310" s="30"/>
      <c r="EZQ310" s="30"/>
      <c r="EZR310" s="30"/>
      <c r="EZS310" s="30"/>
      <c r="EZT310" s="30"/>
      <c r="EZU310" s="30"/>
      <c r="EZV310" s="30"/>
      <c r="EZW310" s="30"/>
      <c r="EZX310" s="30"/>
      <c r="EZY310" s="30"/>
      <c r="EZZ310" s="30"/>
      <c r="FAA310" s="30"/>
      <c r="FAB310" s="30"/>
      <c r="FAC310" s="30"/>
      <c r="FAD310" s="30"/>
      <c r="FAE310" s="30"/>
      <c r="FAF310" s="30"/>
      <c r="FAG310" s="30"/>
      <c r="FAH310" s="30"/>
      <c r="FAI310" s="30"/>
      <c r="FAJ310" s="30"/>
      <c r="FAK310" s="30"/>
      <c r="FAL310" s="30"/>
      <c r="FAM310" s="30"/>
      <c r="FAN310" s="30"/>
      <c r="FAO310" s="30"/>
      <c r="FAP310" s="30"/>
      <c r="FAQ310" s="30"/>
      <c r="FAR310" s="30"/>
      <c r="FAS310" s="30"/>
      <c r="FAT310" s="30"/>
      <c r="FAU310" s="30"/>
      <c r="FAV310" s="30"/>
      <c r="FAW310" s="30"/>
      <c r="FAX310" s="30"/>
      <c r="FAY310" s="30"/>
      <c r="FAZ310" s="30"/>
      <c r="FBA310" s="30"/>
      <c r="FBB310" s="30"/>
      <c r="FBC310" s="30"/>
      <c r="FBD310" s="30"/>
      <c r="FBE310" s="30"/>
      <c r="FBF310" s="30"/>
      <c r="FBG310" s="30"/>
      <c r="FBH310" s="30"/>
      <c r="FBI310" s="30"/>
      <c r="FBJ310" s="30"/>
      <c r="FBK310" s="30"/>
      <c r="FBL310" s="30"/>
      <c r="FBM310" s="30"/>
      <c r="FBN310" s="30"/>
      <c r="FBO310" s="30"/>
      <c r="FBP310" s="30"/>
      <c r="FBQ310" s="30"/>
      <c r="FBR310" s="30"/>
      <c r="FBS310" s="30"/>
      <c r="FBT310" s="30"/>
      <c r="FBU310" s="30"/>
      <c r="FBV310" s="30"/>
      <c r="FBW310" s="30"/>
      <c r="FBX310" s="30"/>
      <c r="FBY310" s="30"/>
      <c r="FBZ310" s="30"/>
      <c r="FCA310" s="30"/>
      <c r="FCB310" s="30"/>
      <c r="FCC310" s="30"/>
      <c r="FCD310" s="30"/>
      <c r="FCE310" s="30"/>
      <c r="FCF310" s="30"/>
      <c r="FCG310" s="30"/>
      <c r="FCH310" s="30"/>
      <c r="FCI310" s="30"/>
      <c r="FCJ310" s="30"/>
      <c r="FCK310" s="30"/>
      <c r="FCL310" s="30"/>
      <c r="FCM310" s="30"/>
      <c r="FCN310" s="30"/>
      <c r="FCO310" s="30"/>
      <c r="FCP310" s="30"/>
      <c r="FCQ310" s="30"/>
      <c r="FCR310" s="30"/>
      <c r="FCS310" s="30"/>
      <c r="FCT310" s="30"/>
      <c r="FCU310" s="30"/>
      <c r="FCV310" s="30"/>
      <c r="FCW310" s="30"/>
      <c r="FCX310" s="30"/>
      <c r="FCY310" s="30"/>
      <c r="FCZ310" s="30"/>
      <c r="FDA310" s="30"/>
      <c r="FDB310" s="30"/>
      <c r="FDC310" s="30"/>
      <c r="FDD310" s="30"/>
      <c r="FDE310" s="30"/>
      <c r="FDF310" s="30"/>
      <c r="FDG310" s="30"/>
      <c r="FDH310" s="30"/>
      <c r="FDI310" s="30"/>
      <c r="FDJ310" s="30"/>
      <c r="FDK310" s="30"/>
      <c r="FDL310" s="30"/>
      <c r="FDM310" s="30"/>
      <c r="FDN310" s="30"/>
      <c r="FDO310" s="30"/>
      <c r="FDP310" s="30"/>
      <c r="FDQ310" s="30"/>
      <c r="FDR310" s="30"/>
      <c r="FDS310" s="30"/>
      <c r="FDT310" s="30"/>
      <c r="FDU310" s="30"/>
      <c r="FDV310" s="30"/>
      <c r="FDW310" s="30"/>
      <c r="FDX310" s="30"/>
      <c r="FDY310" s="30"/>
      <c r="FDZ310" s="30"/>
      <c r="FEA310" s="30"/>
      <c r="FEB310" s="30"/>
      <c r="FEC310" s="30"/>
      <c r="FED310" s="30"/>
      <c r="FEE310" s="30"/>
      <c r="FEF310" s="30"/>
      <c r="FEG310" s="30"/>
      <c r="FEH310" s="30"/>
      <c r="FEI310" s="30"/>
      <c r="FEJ310" s="30"/>
      <c r="FEK310" s="30"/>
      <c r="FEL310" s="30"/>
      <c r="FEM310" s="30"/>
      <c r="FEN310" s="30"/>
      <c r="FEO310" s="30"/>
      <c r="FEP310" s="30"/>
      <c r="FEQ310" s="30"/>
      <c r="FER310" s="30"/>
      <c r="FES310" s="30"/>
      <c r="FET310" s="30"/>
      <c r="FEU310" s="30"/>
      <c r="FEV310" s="30"/>
      <c r="FEW310" s="30"/>
      <c r="FEX310" s="30"/>
      <c r="FEY310" s="30"/>
      <c r="FEZ310" s="30"/>
      <c r="FFA310" s="30"/>
      <c r="FFB310" s="30"/>
      <c r="FFC310" s="30"/>
      <c r="FFD310" s="30"/>
      <c r="FFE310" s="30"/>
      <c r="FFF310" s="30"/>
      <c r="FFG310" s="30"/>
      <c r="FFH310" s="30"/>
      <c r="FFI310" s="30"/>
      <c r="FFJ310" s="30"/>
      <c r="FFK310" s="30"/>
      <c r="FFL310" s="30"/>
      <c r="FFM310" s="30"/>
      <c r="FFN310" s="30"/>
      <c r="FFO310" s="30"/>
      <c r="FFP310" s="30"/>
      <c r="FFQ310" s="30"/>
      <c r="FFR310" s="30"/>
      <c r="FFS310" s="30"/>
      <c r="FFT310" s="30"/>
      <c r="FFU310" s="30"/>
      <c r="FFV310" s="30"/>
      <c r="FFW310" s="30"/>
      <c r="FFX310" s="30"/>
      <c r="FFY310" s="30"/>
      <c r="FFZ310" s="30"/>
      <c r="FGA310" s="30"/>
      <c r="FGB310" s="30"/>
      <c r="FGC310" s="30"/>
      <c r="FGD310" s="30"/>
      <c r="FGE310" s="30"/>
      <c r="FGF310" s="30"/>
      <c r="FGG310" s="30"/>
      <c r="FGH310" s="30"/>
      <c r="FGI310" s="30"/>
      <c r="FGJ310" s="30"/>
      <c r="FGK310" s="30"/>
      <c r="FGL310" s="30"/>
      <c r="FGM310" s="30"/>
      <c r="FGN310" s="30"/>
      <c r="FGO310" s="30"/>
      <c r="FGP310" s="30"/>
      <c r="FGQ310" s="30"/>
      <c r="FGR310" s="30"/>
      <c r="FGS310" s="30"/>
      <c r="FGT310" s="30"/>
      <c r="FGU310" s="30"/>
      <c r="FGV310" s="30"/>
      <c r="FGW310" s="30"/>
      <c r="FGX310" s="30"/>
      <c r="FGY310" s="30"/>
      <c r="FGZ310" s="30"/>
      <c r="FHA310" s="30"/>
      <c r="FHB310" s="30"/>
      <c r="FHC310" s="30"/>
      <c r="FHD310" s="30"/>
      <c r="FHE310" s="30"/>
      <c r="FHF310" s="30"/>
      <c r="FHG310" s="30"/>
      <c r="FHH310" s="30"/>
      <c r="FHI310" s="30"/>
      <c r="FHJ310" s="30"/>
      <c r="FHK310" s="30"/>
      <c r="FHL310" s="30"/>
      <c r="FHM310" s="30"/>
      <c r="FHN310" s="30"/>
      <c r="FHO310" s="30"/>
      <c r="FHP310" s="30"/>
      <c r="FHQ310" s="30"/>
      <c r="FHR310" s="30"/>
      <c r="FHS310" s="30"/>
      <c r="FHT310" s="30"/>
      <c r="FHU310" s="30"/>
      <c r="FHV310" s="30"/>
      <c r="FHW310" s="30"/>
      <c r="FHX310" s="30"/>
      <c r="FHY310" s="30"/>
      <c r="FHZ310" s="30"/>
      <c r="FIA310" s="30"/>
      <c r="FIB310" s="30"/>
      <c r="FIC310" s="30"/>
      <c r="FID310" s="30"/>
      <c r="FIE310" s="30"/>
      <c r="FIF310" s="30"/>
      <c r="FIG310" s="30"/>
      <c r="FIH310" s="30"/>
      <c r="FII310" s="30"/>
      <c r="FIJ310" s="30"/>
      <c r="FIK310" s="30"/>
      <c r="FIL310" s="30"/>
      <c r="FIM310" s="30"/>
      <c r="FIN310" s="30"/>
      <c r="FIO310" s="30"/>
      <c r="FIP310" s="30"/>
      <c r="FIQ310" s="30"/>
      <c r="FIR310" s="30"/>
      <c r="FIS310" s="30"/>
      <c r="FIT310" s="30"/>
      <c r="FIU310" s="30"/>
      <c r="FIV310" s="30"/>
      <c r="FIW310" s="30"/>
      <c r="FIX310" s="30"/>
      <c r="FIY310" s="30"/>
      <c r="FIZ310" s="30"/>
      <c r="FJA310" s="30"/>
      <c r="FJB310" s="30"/>
      <c r="FJC310" s="30"/>
      <c r="FJD310" s="30"/>
      <c r="FJE310" s="30"/>
      <c r="FJF310" s="30"/>
      <c r="FJG310" s="30"/>
      <c r="FJH310" s="30"/>
      <c r="FJI310" s="30"/>
      <c r="FJJ310" s="30"/>
      <c r="FJK310" s="30"/>
      <c r="FJL310" s="30"/>
      <c r="FJM310" s="30"/>
      <c r="FJN310" s="30"/>
      <c r="FJO310" s="30"/>
      <c r="FJP310" s="30"/>
      <c r="FJQ310" s="30"/>
      <c r="FJR310" s="30"/>
      <c r="FJS310" s="30"/>
      <c r="FJT310" s="30"/>
      <c r="FJU310" s="30"/>
      <c r="FJV310" s="30"/>
      <c r="FJW310" s="30"/>
      <c r="FJX310" s="30"/>
      <c r="FJY310" s="30"/>
      <c r="FJZ310" s="30"/>
      <c r="FKA310" s="30"/>
      <c r="FKB310" s="30"/>
      <c r="FKC310" s="30"/>
      <c r="FKD310" s="30"/>
      <c r="FKE310" s="30"/>
      <c r="FKF310" s="30"/>
      <c r="FKG310" s="30"/>
      <c r="FKH310" s="30"/>
      <c r="FKI310" s="30"/>
      <c r="FKJ310" s="30"/>
      <c r="FKK310" s="30"/>
      <c r="FKL310" s="30"/>
      <c r="FKM310" s="30"/>
      <c r="FKN310" s="30"/>
      <c r="FKO310" s="30"/>
      <c r="FKP310" s="30"/>
      <c r="FKQ310" s="30"/>
      <c r="FKR310" s="30"/>
      <c r="FKS310" s="30"/>
      <c r="FKT310" s="30"/>
      <c r="FKU310" s="30"/>
      <c r="FKV310" s="30"/>
      <c r="FKW310" s="30"/>
      <c r="FKX310" s="30"/>
      <c r="FKY310" s="30"/>
      <c r="FKZ310" s="30"/>
      <c r="FLA310" s="30"/>
      <c r="FLB310" s="30"/>
      <c r="FLC310" s="30"/>
      <c r="FLD310" s="30"/>
      <c r="FLE310" s="30"/>
      <c r="FLF310" s="30"/>
      <c r="FLG310" s="30"/>
      <c r="FLH310" s="30"/>
      <c r="FLI310" s="30"/>
      <c r="FLJ310" s="30"/>
      <c r="FLK310" s="30"/>
      <c r="FLL310" s="30"/>
      <c r="FLM310" s="30"/>
      <c r="FLN310" s="30"/>
      <c r="FLO310" s="30"/>
      <c r="FLP310" s="30"/>
      <c r="FLQ310" s="30"/>
      <c r="FLR310" s="30"/>
      <c r="FLS310" s="30"/>
      <c r="FLT310" s="30"/>
      <c r="FLU310" s="30"/>
      <c r="FLV310" s="30"/>
      <c r="FLW310" s="30"/>
      <c r="FLX310" s="30"/>
      <c r="FLY310" s="30"/>
      <c r="FLZ310" s="30"/>
      <c r="FMA310" s="30"/>
      <c r="FMB310" s="30"/>
      <c r="FMC310" s="30"/>
      <c r="FMD310" s="30"/>
      <c r="FME310" s="30"/>
      <c r="FMF310" s="30"/>
      <c r="FMG310" s="30"/>
      <c r="FMH310" s="30"/>
      <c r="FMI310" s="30"/>
      <c r="FMJ310" s="30"/>
      <c r="FMK310" s="30"/>
      <c r="FML310" s="30"/>
      <c r="FMM310" s="30"/>
      <c r="FMN310" s="30"/>
      <c r="FMO310" s="30"/>
      <c r="FMP310" s="30"/>
      <c r="FMQ310" s="30"/>
      <c r="FMR310" s="30"/>
      <c r="FMS310" s="30"/>
      <c r="FMT310" s="30"/>
      <c r="FMU310" s="30"/>
      <c r="FMV310" s="30"/>
      <c r="FMW310" s="30"/>
      <c r="FMX310" s="30"/>
      <c r="FMY310" s="30"/>
      <c r="FMZ310" s="30"/>
      <c r="FNA310" s="30"/>
      <c r="FNB310" s="30"/>
      <c r="FNC310" s="30"/>
      <c r="FND310" s="30"/>
      <c r="FNE310" s="30"/>
      <c r="FNF310" s="30"/>
      <c r="FNG310" s="30"/>
      <c r="FNH310" s="30"/>
      <c r="FNI310" s="30"/>
      <c r="FNJ310" s="30"/>
      <c r="FNK310" s="30"/>
      <c r="FNL310" s="30"/>
      <c r="FNM310" s="30"/>
      <c r="FNN310" s="30"/>
      <c r="FNO310" s="30"/>
      <c r="FNP310" s="30"/>
      <c r="FNQ310" s="30"/>
      <c r="FNR310" s="30"/>
      <c r="FNS310" s="30"/>
      <c r="FNT310" s="30"/>
      <c r="FNU310" s="30"/>
      <c r="FNV310" s="30"/>
      <c r="FNW310" s="30"/>
      <c r="FNX310" s="30"/>
      <c r="FNY310" s="30"/>
      <c r="FNZ310" s="30"/>
      <c r="FOA310" s="30"/>
      <c r="FOB310" s="30"/>
      <c r="FOC310" s="30"/>
      <c r="FOD310" s="30"/>
      <c r="FOE310" s="30"/>
      <c r="FOF310" s="30"/>
      <c r="FOG310" s="30"/>
      <c r="FOH310" s="30"/>
      <c r="FOI310" s="30"/>
      <c r="FOJ310" s="30"/>
      <c r="FOK310" s="30"/>
      <c r="FOL310" s="30"/>
      <c r="FOM310" s="30"/>
      <c r="FON310" s="30"/>
      <c r="FOO310" s="30"/>
      <c r="FOP310" s="30"/>
      <c r="FOQ310" s="30"/>
      <c r="FOR310" s="30"/>
      <c r="FOS310" s="30"/>
      <c r="FOT310" s="30"/>
      <c r="FOU310" s="30"/>
      <c r="FOV310" s="30"/>
      <c r="FOW310" s="30"/>
      <c r="FOX310" s="30"/>
      <c r="FOY310" s="30"/>
      <c r="FOZ310" s="30"/>
      <c r="FPA310" s="30"/>
      <c r="FPB310" s="30"/>
      <c r="FPC310" s="30"/>
      <c r="FPD310" s="30"/>
      <c r="FPE310" s="30"/>
      <c r="FPF310" s="30"/>
      <c r="FPG310" s="30"/>
      <c r="FPH310" s="30"/>
      <c r="FPI310" s="30"/>
      <c r="FPJ310" s="30"/>
      <c r="FPK310" s="30"/>
      <c r="FPL310" s="30"/>
      <c r="FPM310" s="30"/>
      <c r="FPN310" s="30"/>
      <c r="FPO310" s="30"/>
      <c r="FPP310" s="30"/>
      <c r="FPQ310" s="30"/>
      <c r="FPR310" s="30"/>
      <c r="FPS310" s="30"/>
      <c r="FPT310" s="30"/>
      <c r="FPU310" s="30"/>
      <c r="FPV310" s="30"/>
      <c r="FPW310" s="30"/>
      <c r="FPX310" s="30"/>
      <c r="FPY310" s="30"/>
      <c r="FPZ310" s="30"/>
      <c r="FQA310" s="30"/>
      <c r="FQB310" s="30"/>
      <c r="FQC310" s="30"/>
      <c r="FQD310" s="30"/>
      <c r="FQE310" s="30"/>
      <c r="FQF310" s="30"/>
      <c r="FQG310" s="30"/>
      <c r="FQH310" s="30"/>
      <c r="FQI310" s="30"/>
      <c r="FQJ310" s="30"/>
      <c r="FQK310" s="30"/>
      <c r="FQL310" s="30"/>
      <c r="FQM310" s="30"/>
      <c r="FQN310" s="30"/>
      <c r="FQO310" s="30"/>
      <c r="FQP310" s="30"/>
      <c r="FQQ310" s="30"/>
      <c r="FQR310" s="30"/>
      <c r="FQS310" s="30"/>
      <c r="FQT310" s="30"/>
      <c r="FQU310" s="30"/>
      <c r="FQV310" s="30"/>
      <c r="FQW310" s="30"/>
      <c r="FQX310" s="30"/>
      <c r="FQY310" s="30"/>
      <c r="FQZ310" s="30"/>
      <c r="FRA310" s="30"/>
      <c r="FRB310" s="30"/>
      <c r="FRC310" s="30"/>
      <c r="FRD310" s="30"/>
      <c r="FRE310" s="30"/>
      <c r="FRF310" s="30"/>
      <c r="FRG310" s="30"/>
      <c r="FRH310" s="30"/>
      <c r="FRI310" s="30"/>
      <c r="FRJ310" s="30"/>
      <c r="FRK310" s="30"/>
      <c r="FRL310" s="30"/>
      <c r="FRM310" s="30"/>
      <c r="FRN310" s="30"/>
      <c r="FRO310" s="30"/>
      <c r="FRP310" s="30"/>
      <c r="FRQ310" s="30"/>
      <c r="FRR310" s="30"/>
      <c r="FRS310" s="30"/>
      <c r="FRT310" s="30"/>
      <c r="FRU310" s="30"/>
      <c r="FRV310" s="30"/>
      <c r="FRW310" s="30"/>
      <c r="FRX310" s="30"/>
      <c r="FRY310" s="30"/>
      <c r="FRZ310" s="30"/>
      <c r="FSA310" s="30"/>
      <c r="FSB310" s="30"/>
      <c r="FSC310" s="30"/>
      <c r="FSD310" s="30"/>
      <c r="FSE310" s="30"/>
      <c r="FSF310" s="30"/>
      <c r="FSG310" s="30"/>
      <c r="FSH310" s="30"/>
      <c r="FSI310" s="30"/>
      <c r="FSJ310" s="30"/>
      <c r="FSK310" s="30"/>
      <c r="FSL310" s="30"/>
      <c r="FSM310" s="30"/>
      <c r="FSN310" s="30"/>
      <c r="FSO310" s="30"/>
      <c r="FSP310" s="30"/>
      <c r="FSQ310" s="30"/>
      <c r="FSR310" s="30"/>
      <c r="FSS310" s="30"/>
      <c r="FST310" s="30"/>
      <c r="FSU310" s="30"/>
      <c r="FSV310" s="30"/>
      <c r="FSW310" s="30"/>
      <c r="FSX310" s="30"/>
      <c r="FSY310" s="30"/>
      <c r="FSZ310" s="30"/>
      <c r="FTA310" s="30"/>
      <c r="FTB310" s="30"/>
      <c r="FTC310" s="30"/>
      <c r="FTD310" s="30"/>
      <c r="FTE310" s="30"/>
      <c r="FTF310" s="30"/>
      <c r="FTG310" s="30"/>
      <c r="FTH310" s="30"/>
      <c r="FTI310" s="30"/>
      <c r="FTJ310" s="30"/>
      <c r="FTK310" s="30"/>
      <c r="FTL310" s="30"/>
      <c r="FTM310" s="30"/>
      <c r="FTN310" s="30"/>
      <c r="FTO310" s="30"/>
      <c r="FTP310" s="30"/>
      <c r="FTQ310" s="30"/>
      <c r="FTR310" s="30"/>
      <c r="FTS310" s="30"/>
      <c r="FTT310" s="30"/>
      <c r="FTU310" s="30"/>
      <c r="FTV310" s="30"/>
      <c r="FTW310" s="30"/>
      <c r="FTX310" s="30"/>
      <c r="FTY310" s="30"/>
      <c r="FTZ310" s="30"/>
      <c r="FUA310" s="30"/>
      <c r="FUB310" s="30"/>
      <c r="FUC310" s="30"/>
      <c r="FUD310" s="30"/>
      <c r="FUE310" s="30"/>
      <c r="FUF310" s="30"/>
      <c r="FUG310" s="30"/>
      <c r="FUH310" s="30"/>
      <c r="FUI310" s="30"/>
      <c r="FUJ310" s="30"/>
      <c r="FUK310" s="30"/>
      <c r="FUL310" s="30"/>
      <c r="FUM310" s="30"/>
      <c r="FUN310" s="30"/>
      <c r="FUO310" s="30"/>
      <c r="FUP310" s="30"/>
      <c r="FUQ310" s="30"/>
      <c r="FUR310" s="30"/>
      <c r="FUS310" s="30"/>
      <c r="FUT310" s="30"/>
      <c r="FUU310" s="30"/>
      <c r="FUV310" s="30"/>
      <c r="FUW310" s="30"/>
      <c r="FUX310" s="30"/>
      <c r="FUY310" s="30"/>
      <c r="FUZ310" s="30"/>
      <c r="FVA310" s="30"/>
      <c r="FVB310" s="30"/>
      <c r="FVC310" s="30"/>
      <c r="FVD310" s="30"/>
      <c r="FVE310" s="30"/>
      <c r="FVF310" s="30"/>
      <c r="FVG310" s="30"/>
      <c r="FVH310" s="30"/>
      <c r="FVI310" s="30"/>
      <c r="FVJ310" s="30"/>
      <c r="FVK310" s="30"/>
      <c r="FVL310" s="30"/>
      <c r="FVM310" s="30"/>
      <c r="FVN310" s="30"/>
      <c r="FVO310" s="30"/>
      <c r="FVP310" s="30"/>
      <c r="FVQ310" s="30"/>
      <c r="FVR310" s="30"/>
      <c r="FVS310" s="30"/>
      <c r="FVT310" s="30"/>
      <c r="FVU310" s="30"/>
      <c r="FVV310" s="30"/>
      <c r="FVW310" s="30"/>
      <c r="FVX310" s="30"/>
      <c r="FVY310" s="30"/>
      <c r="FVZ310" s="30"/>
      <c r="FWA310" s="30"/>
      <c r="FWB310" s="30"/>
      <c r="FWC310" s="30"/>
      <c r="FWD310" s="30"/>
      <c r="FWE310" s="30"/>
      <c r="FWF310" s="30"/>
      <c r="FWG310" s="30"/>
      <c r="FWH310" s="30"/>
      <c r="FWI310" s="30"/>
      <c r="FWJ310" s="30"/>
      <c r="FWK310" s="30"/>
      <c r="FWL310" s="30"/>
      <c r="FWM310" s="30"/>
      <c r="FWN310" s="30"/>
      <c r="FWO310" s="30"/>
      <c r="FWP310" s="30"/>
      <c r="FWQ310" s="30"/>
      <c r="FWR310" s="30"/>
      <c r="FWS310" s="30"/>
      <c r="FWT310" s="30"/>
      <c r="FWU310" s="30"/>
      <c r="FWV310" s="30"/>
      <c r="FWW310" s="30"/>
      <c r="FWX310" s="30"/>
      <c r="FWY310" s="30"/>
      <c r="FWZ310" s="30"/>
      <c r="FXA310" s="30"/>
      <c r="FXB310" s="30"/>
      <c r="FXC310" s="30"/>
      <c r="FXD310" s="30"/>
      <c r="FXE310" s="30"/>
      <c r="FXF310" s="30"/>
      <c r="FXG310" s="30"/>
      <c r="FXH310" s="30"/>
      <c r="FXI310" s="30"/>
      <c r="FXJ310" s="30"/>
      <c r="FXK310" s="30"/>
      <c r="FXL310" s="30"/>
      <c r="FXM310" s="30"/>
      <c r="FXN310" s="30"/>
      <c r="FXO310" s="30"/>
      <c r="FXP310" s="30"/>
      <c r="FXQ310" s="30"/>
      <c r="FXR310" s="30"/>
      <c r="FXS310" s="30"/>
      <c r="FXT310" s="30"/>
      <c r="FXU310" s="30"/>
      <c r="FXV310" s="30"/>
      <c r="FXW310" s="30"/>
      <c r="FXX310" s="30"/>
      <c r="FXY310" s="30"/>
      <c r="FXZ310" s="30"/>
      <c r="FYA310" s="30"/>
      <c r="FYB310" s="30"/>
      <c r="FYC310" s="30"/>
      <c r="FYD310" s="30"/>
      <c r="FYE310" s="30"/>
      <c r="FYF310" s="30"/>
      <c r="FYG310" s="30"/>
      <c r="FYH310" s="30"/>
      <c r="FYI310" s="30"/>
      <c r="FYJ310" s="30"/>
      <c r="FYK310" s="30"/>
      <c r="FYL310" s="30"/>
      <c r="FYM310" s="30"/>
      <c r="FYN310" s="30"/>
      <c r="FYO310" s="30"/>
      <c r="FYP310" s="30"/>
      <c r="FYQ310" s="30"/>
      <c r="FYR310" s="30"/>
      <c r="FYS310" s="30"/>
      <c r="FYT310" s="30"/>
      <c r="FYU310" s="30"/>
      <c r="FYV310" s="30"/>
      <c r="FYW310" s="30"/>
      <c r="FYX310" s="30"/>
      <c r="FYY310" s="30"/>
      <c r="FYZ310" s="30"/>
      <c r="FZA310" s="30"/>
      <c r="FZB310" s="30"/>
      <c r="FZC310" s="30"/>
      <c r="FZD310" s="30"/>
      <c r="FZE310" s="30"/>
      <c r="FZF310" s="30"/>
      <c r="FZG310" s="30"/>
      <c r="FZH310" s="30"/>
      <c r="FZI310" s="30"/>
      <c r="FZJ310" s="30"/>
      <c r="FZK310" s="30"/>
      <c r="FZL310" s="30"/>
      <c r="FZM310" s="30"/>
      <c r="FZN310" s="30"/>
      <c r="FZO310" s="30"/>
      <c r="FZP310" s="30"/>
      <c r="FZQ310" s="30"/>
      <c r="FZR310" s="30"/>
      <c r="FZS310" s="30"/>
      <c r="FZT310" s="30"/>
      <c r="FZU310" s="30"/>
      <c r="FZV310" s="30"/>
      <c r="FZW310" s="30"/>
      <c r="FZX310" s="30"/>
      <c r="FZY310" s="30"/>
      <c r="FZZ310" s="30"/>
      <c r="GAA310" s="30"/>
      <c r="GAB310" s="30"/>
      <c r="GAC310" s="30"/>
      <c r="GAD310" s="30"/>
      <c r="GAE310" s="30"/>
      <c r="GAF310" s="30"/>
      <c r="GAG310" s="30"/>
      <c r="GAH310" s="30"/>
      <c r="GAI310" s="30"/>
      <c r="GAJ310" s="30"/>
      <c r="GAK310" s="30"/>
      <c r="GAL310" s="30"/>
      <c r="GAM310" s="30"/>
      <c r="GAN310" s="30"/>
      <c r="GAO310" s="30"/>
      <c r="GAP310" s="30"/>
      <c r="GAQ310" s="30"/>
      <c r="GAR310" s="30"/>
      <c r="GAS310" s="30"/>
      <c r="GAT310" s="30"/>
      <c r="GAU310" s="30"/>
      <c r="GAV310" s="30"/>
      <c r="GAW310" s="30"/>
      <c r="GAX310" s="30"/>
      <c r="GAY310" s="30"/>
      <c r="GAZ310" s="30"/>
      <c r="GBA310" s="30"/>
      <c r="GBB310" s="30"/>
      <c r="GBC310" s="30"/>
      <c r="GBD310" s="30"/>
      <c r="GBE310" s="30"/>
      <c r="GBF310" s="30"/>
      <c r="GBG310" s="30"/>
      <c r="GBH310" s="30"/>
      <c r="GBI310" s="30"/>
      <c r="GBJ310" s="30"/>
      <c r="GBK310" s="30"/>
      <c r="GBL310" s="30"/>
      <c r="GBM310" s="30"/>
      <c r="GBN310" s="30"/>
      <c r="GBO310" s="30"/>
      <c r="GBP310" s="30"/>
      <c r="GBQ310" s="30"/>
      <c r="GBR310" s="30"/>
      <c r="GBS310" s="30"/>
      <c r="GBT310" s="30"/>
      <c r="GBU310" s="30"/>
      <c r="GBV310" s="30"/>
      <c r="GBW310" s="30"/>
      <c r="GBX310" s="30"/>
      <c r="GBY310" s="30"/>
      <c r="GBZ310" s="30"/>
      <c r="GCA310" s="30"/>
      <c r="GCB310" s="30"/>
      <c r="GCC310" s="30"/>
      <c r="GCD310" s="30"/>
      <c r="GCE310" s="30"/>
      <c r="GCF310" s="30"/>
      <c r="GCG310" s="30"/>
      <c r="GCH310" s="30"/>
      <c r="GCI310" s="30"/>
      <c r="GCJ310" s="30"/>
      <c r="GCK310" s="30"/>
      <c r="GCL310" s="30"/>
      <c r="GCM310" s="30"/>
      <c r="GCN310" s="30"/>
      <c r="GCO310" s="30"/>
      <c r="GCP310" s="30"/>
      <c r="GCQ310" s="30"/>
      <c r="GCR310" s="30"/>
      <c r="GCS310" s="30"/>
      <c r="GCT310" s="30"/>
      <c r="GCU310" s="30"/>
      <c r="GCV310" s="30"/>
      <c r="GCW310" s="30"/>
      <c r="GCX310" s="30"/>
      <c r="GCY310" s="30"/>
      <c r="GCZ310" s="30"/>
      <c r="GDA310" s="30"/>
      <c r="GDB310" s="30"/>
      <c r="GDC310" s="30"/>
      <c r="GDD310" s="30"/>
      <c r="GDE310" s="30"/>
      <c r="GDF310" s="30"/>
      <c r="GDG310" s="30"/>
      <c r="GDH310" s="30"/>
      <c r="GDI310" s="30"/>
      <c r="GDJ310" s="30"/>
      <c r="GDK310" s="30"/>
      <c r="GDL310" s="30"/>
      <c r="GDM310" s="30"/>
      <c r="GDN310" s="30"/>
      <c r="GDO310" s="30"/>
      <c r="GDP310" s="30"/>
      <c r="GDQ310" s="30"/>
      <c r="GDR310" s="30"/>
      <c r="GDS310" s="30"/>
      <c r="GDT310" s="30"/>
      <c r="GDU310" s="30"/>
      <c r="GDV310" s="30"/>
      <c r="GDW310" s="30"/>
      <c r="GDX310" s="30"/>
      <c r="GDY310" s="30"/>
      <c r="GDZ310" s="30"/>
      <c r="GEA310" s="30"/>
      <c r="GEB310" s="30"/>
      <c r="GEC310" s="30"/>
      <c r="GED310" s="30"/>
      <c r="GEE310" s="30"/>
      <c r="GEF310" s="30"/>
      <c r="GEG310" s="30"/>
      <c r="GEH310" s="30"/>
      <c r="GEI310" s="30"/>
      <c r="GEJ310" s="30"/>
      <c r="GEK310" s="30"/>
      <c r="GEL310" s="30"/>
      <c r="GEM310" s="30"/>
      <c r="GEN310" s="30"/>
      <c r="GEO310" s="30"/>
      <c r="GEP310" s="30"/>
      <c r="GEQ310" s="30"/>
      <c r="GER310" s="30"/>
      <c r="GES310" s="30"/>
      <c r="GET310" s="30"/>
      <c r="GEU310" s="30"/>
      <c r="GEV310" s="30"/>
      <c r="GEW310" s="30"/>
      <c r="GEX310" s="30"/>
      <c r="GEY310" s="30"/>
      <c r="GEZ310" s="30"/>
      <c r="GFA310" s="30"/>
      <c r="GFB310" s="30"/>
      <c r="GFC310" s="30"/>
      <c r="GFD310" s="30"/>
      <c r="GFE310" s="30"/>
      <c r="GFF310" s="30"/>
      <c r="GFG310" s="30"/>
      <c r="GFH310" s="30"/>
      <c r="GFI310" s="30"/>
      <c r="GFJ310" s="30"/>
      <c r="GFK310" s="30"/>
      <c r="GFL310" s="30"/>
      <c r="GFM310" s="30"/>
      <c r="GFN310" s="30"/>
      <c r="GFO310" s="30"/>
      <c r="GFP310" s="30"/>
      <c r="GFQ310" s="30"/>
      <c r="GFR310" s="30"/>
      <c r="GFS310" s="30"/>
      <c r="GFT310" s="30"/>
      <c r="GFU310" s="30"/>
      <c r="GFV310" s="30"/>
      <c r="GFW310" s="30"/>
      <c r="GFX310" s="30"/>
      <c r="GFY310" s="30"/>
      <c r="GFZ310" s="30"/>
      <c r="GGA310" s="30"/>
      <c r="GGB310" s="30"/>
      <c r="GGC310" s="30"/>
      <c r="GGD310" s="30"/>
      <c r="GGE310" s="30"/>
      <c r="GGF310" s="30"/>
      <c r="GGG310" s="30"/>
      <c r="GGH310" s="30"/>
      <c r="GGI310" s="30"/>
      <c r="GGJ310" s="30"/>
      <c r="GGK310" s="30"/>
      <c r="GGL310" s="30"/>
      <c r="GGM310" s="30"/>
      <c r="GGN310" s="30"/>
      <c r="GGO310" s="30"/>
      <c r="GGP310" s="30"/>
      <c r="GGQ310" s="30"/>
      <c r="GGR310" s="30"/>
      <c r="GGS310" s="30"/>
      <c r="GGT310" s="30"/>
      <c r="GGU310" s="30"/>
      <c r="GGV310" s="30"/>
      <c r="GGW310" s="30"/>
      <c r="GGX310" s="30"/>
      <c r="GGY310" s="30"/>
      <c r="GGZ310" s="30"/>
      <c r="GHA310" s="30"/>
      <c r="GHB310" s="30"/>
      <c r="GHC310" s="30"/>
      <c r="GHD310" s="30"/>
      <c r="GHE310" s="30"/>
      <c r="GHF310" s="30"/>
      <c r="GHG310" s="30"/>
      <c r="GHH310" s="30"/>
      <c r="GHI310" s="30"/>
      <c r="GHJ310" s="30"/>
      <c r="GHK310" s="30"/>
      <c r="GHL310" s="30"/>
      <c r="GHM310" s="30"/>
      <c r="GHN310" s="30"/>
      <c r="GHO310" s="30"/>
      <c r="GHP310" s="30"/>
      <c r="GHQ310" s="30"/>
      <c r="GHR310" s="30"/>
      <c r="GHS310" s="30"/>
      <c r="GHT310" s="30"/>
      <c r="GHU310" s="30"/>
      <c r="GHV310" s="30"/>
      <c r="GHW310" s="30"/>
      <c r="GHX310" s="30"/>
      <c r="GHY310" s="30"/>
      <c r="GHZ310" s="30"/>
      <c r="GIA310" s="30"/>
      <c r="GIB310" s="30"/>
      <c r="GIC310" s="30"/>
      <c r="GID310" s="30"/>
      <c r="GIE310" s="30"/>
      <c r="GIF310" s="30"/>
      <c r="GIG310" s="30"/>
      <c r="GIH310" s="30"/>
      <c r="GII310" s="30"/>
      <c r="GIJ310" s="30"/>
      <c r="GIK310" s="30"/>
      <c r="GIL310" s="30"/>
      <c r="GIM310" s="30"/>
      <c r="GIN310" s="30"/>
      <c r="GIO310" s="30"/>
      <c r="GIP310" s="30"/>
      <c r="GIQ310" s="30"/>
      <c r="GIR310" s="30"/>
      <c r="GIS310" s="30"/>
      <c r="GIT310" s="30"/>
      <c r="GIU310" s="30"/>
      <c r="GIV310" s="30"/>
      <c r="GIW310" s="30"/>
      <c r="GIX310" s="30"/>
      <c r="GIY310" s="30"/>
      <c r="GIZ310" s="30"/>
      <c r="GJA310" s="30"/>
      <c r="GJB310" s="30"/>
      <c r="GJC310" s="30"/>
      <c r="GJD310" s="30"/>
      <c r="GJE310" s="30"/>
      <c r="GJF310" s="30"/>
      <c r="GJG310" s="30"/>
      <c r="GJH310" s="30"/>
      <c r="GJI310" s="30"/>
      <c r="GJJ310" s="30"/>
      <c r="GJK310" s="30"/>
      <c r="GJL310" s="30"/>
      <c r="GJM310" s="30"/>
      <c r="GJN310" s="30"/>
      <c r="GJO310" s="30"/>
      <c r="GJP310" s="30"/>
      <c r="GJQ310" s="30"/>
      <c r="GJR310" s="30"/>
      <c r="GJS310" s="30"/>
      <c r="GJT310" s="30"/>
      <c r="GJU310" s="30"/>
      <c r="GJV310" s="30"/>
      <c r="GJW310" s="30"/>
      <c r="GJX310" s="30"/>
      <c r="GJY310" s="30"/>
      <c r="GJZ310" s="30"/>
      <c r="GKA310" s="30"/>
      <c r="GKB310" s="30"/>
      <c r="GKC310" s="30"/>
      <c r="GKD310" s="30"/>
      <c r="GKE310" s="30"/>
      <c r="GKF310" s="30"/>
      <c r="GKG310" s="30"/>
      <c r="GKH310" s="30"/>
      <c r="GKI310" s="30"/>
      <c r="GKJ310" s="30"/>
      <c r="GKK310" s="30"/>
      <c r="GKL310" s="30"/>
      <c r="GKM310" s="30"/>
      <c r="GKN310" s="30"/>
      <c r="GKO310" s="30"/>
      <c r="GKP310" s="30"/>
      <c r="GKQ310" s="30"/>
      <c r="GKR310" s="30"/>
      <c r="GKS310" s="30"/>
      <c r="GKT310" s="30"/>
      <c r="GKU310" s="30"/>
      <c r="GKV310" s="30"/>
      <c r="GKW310" s="30"/>
      <c r="GKX310" s="30"/>
      <c r="GKY310" s="30"/>
      <c r="GKZ310" s="30"/>
      <c r="GLA310" s="30"/>
      <c r="GLB310" s="30"/>
      <c r="GLC310" s="30"/>
      <c r="GLD310" s="30"/>
      <c r="GLE310" s="30"/>
      <c r="GLF310" s="30"/>
      <c r="GLG310" s="30"/>
      <c r="GLH310" s="30"/>
      <c r="GLI310" s="30"/>
      <c r="GLJ310" s="30"/>
      <c r="GLK310" s="30"/>
      <c r="GLL310" s="30"/>
      <c r="GLM310" s="30"/>
      <c r="GLN310" s="30"/>
      <c r="GLO310" s="30"/>
      <c r="GLP310" s="30"/>
      <c r="GLQ310" s="30"/>
      <c r="GLR310" s="30"/>
      <c r="GLS310" s="30"/>
      <c r="GLT310" s="30"/>
      <c r="GLU310" s="30"/>
      <c r="GLV310" s="30"/>
      <c r="GLW310" s="30"/>
      <c r="GLX310" s="30"/>
      <c r="GLY310" s="30"/>
      <c r="GLZ310" s="30"/>
      <c r="GMA310" s="30"/>
      <c r="GMB310" s="30"/>
      <c r="GMC310" s="30"/>
      <c r="GMD310" s="30"/>
      <c r="GME310" s="30"/>
      <c r="GMF310" s="30"/>
      <c r="GMG310" s="30"/>
      <c r="GMH310" s="30"/>
      <c r="GMI310" s="30"/>
      <c r="GMJ310" s="30"/>
      <c r="GMK310" s="30"/>
      <c r="GML310" s="30"/>
      <c r="GMM310" s="30"/>
      <c r="GMN310" s="30"/>
      <c r="GMO310" s="30"/>
      <c r="GMP310" s="30"/>
      <c r="GMQ310" s="30"/>
      <c r="GMR310" s="30"/>
      <c r="GMS310" s="30"/>
      <c r="GMT310" s="30"/>
      <c r="GMU310" s="30"/>
      <c r="GMV310" s="30"/>
      <c r="GMW310" s="30"/>
      <c r="GMX310" s="30"/>
      <c r="GMY310" s="30"/>
      <c r="GMZ310" s="30"/>
      <c r="GNA310" s="30"/>
      <c r="GNB310" s="30"/>
      <c r="GNC310" s="30"/>
      <c r="GND310" s="30"/>
      <c r="GNE310" s="30"/>
      <c r="GNF310" s="30"/>
      <c r="GNG310" s="30"/>
      <c r="GNH310" s="30"/>
      <c r="GNI310" s="30"/>
      <c r="GNJ310" s="30"/>
      <c r="GNK310" s="30"/>
      <c r="GNL310" s="30"/>
      <c r="GNM310" s="30"/>
      <c r="GNN310" s="30"/>
      <c r="GNO310" s="30"/>
      <c r="GNP310" s="30"/>
      <c r="GNQ310" s="30"/>
      <c r="GNR310" s="30"/>
      <c r="GNS310" s="30"/>
      <c r="GNT310" s="30"/>
      <c r="GNU310" s="30"/>
      <c r="GNV310" s="30"/>
      <c r="GNW310" s="30"/>
      <c r="GNX310" s="30"/>
      <c r="GNY310" s="30"/>
      <c r="GNZ310" s="30"/>
      <c r="GOA310" s="30"/>
      <c r="GOB310" s="30"/>
      <c r="GOC310" s="30"/>
      <c r="GOD310" s="30"/>
      <c r="GOE310" s="30"/>
      <c r="GOF310" s="30"/>
      <c r="GOG310" s="30"/>
      <c r="GOH310" s="30"/>
      <c r="GOI310" s="30"/>
      <c r="GOJ310" s="30"/>
      <c r="GOK310" s="30"/>
      <c r="GOL310" s="30"/>
      <c r="GOM310" s="30"/>
      <c r="GON310" s="30"/>
      <c r="GOO310" s="30"/>
      <c r="GOP310" s="30"/>
      <c r="GOQ310" s="30"/>
      <c r="GOR310" s="30"/>
      <c r="GOS310" s="30"/>
      <c r="GOT310" s="30"/>
      <c r="GOU310" s="30"/>
      <c r="GOV310" s="30"/>
      <c r="GOW310" s="30"/>
      <c r="GOX310" s="30"/>
      <c r="GOY310" s="30"/>
      <c r="GOZ310" s="30"/>
      <c r="GPA310" s="30"/>
      <c r="GPB310" s="30"/>
      <c r="GPC310" s="30"/>
      <c r="GPD310" s="30"/>
      <c r="GPE310" s="30"/>
      <c r="GPF310" s="30"/>
      <c r="GPG310" s="30"/>
      <c r="GPH310" s="30"/>
      <c r="GPI310" s="30"/>
      <c r="GPJ310" s="30"/>
      <c r="GPK310" s="30"/>
      <c r="GPL310" s="30"/>
      <c r="GPM310" s="30"/>
      <c r="GPN310" s="30"/>
      <c r="GPO310" s="30"/>
      <c r="GPP310" s="30"/>
      <c r="GPQ310" s="30"/>
      <c r="GPR310" s="30"/>
      <c r="GPS310" s="30"/>
      <c r="GPT310" s="30"/>
      <c r="GPU310" s="30"/>
      <c r="GPV310" s="30"/>
      <c r="GPW310" s="30"/>
      <c r="GPX310" s="30"/>
      <c r="GPY310" s="30"/>
      <c r="GPZ310" s="30"/>
      <c r="GQA310" s="30"/>
      <c r="GQB310" s="30"/>
      <c r="GQC310" s="30"/>
      <c r="GQD310" s="30"/>
      <c r="GQE310" s="30"/>
      <c r="GQF310" s="30"/>
      <c r="GQG310" s="30"/>
      <c r="GQH310" s="30"/>
      <c r="GQI310" s="30"/>
      <c r="GQJ310" s="30"/>
      <c r="GQK310" s="30"/>
      <c r="GQL310" s="30"/>
      <c r="GQM310" s="30"/>
      <c r="GQN310" s="30"/>
      <c r="GQO310" s="30"/>
      <c r="GQP310" s="30"/>
      <c r="GQQ310" s="30"/>
      <c r="GQR310" s="30"/>
      <c r="GQS310" s="30"/>
      <c r="GQT310" s="30"/>
      <c r="GQU310" s="30"/>
      <c r="GQV310" s="30"/>
      <c r="GQW310" s="30"/>
      <c r="GQX310" s="30"/>
      <c r="GQY310" s="30"/>
      <c r="GQZ310" s="30"/>
      <c r="GRA310" s="30"/>
      <c r="GRB310" s="30"/>
      <c r="GRC310" s="30"/>
      <c r="GRD310" s="30"/>
      <c r="GRE310" s="30"/>
      <c r="GRF310" s="30"/>
      <c r="GRG310" s="30"/>
      <c r="GRH310" s="30"/>
      <c r="GRI310" s="30"/>
      <c r="GRJ310" s="30"/>
      <c r="GRK310" s="30"/>
      <c r="GRL310" s="30"/>
      <c r="GRM310" s="30"/>
      <c r="GRN310" s="30"/>
      <c r="GRO310" s="30"/>
      <c r="GRP310" s="30"/>
      <c r="GRQ310" s="30"/>
      <c r="GRR310" s="30"/>
      <c r="GRS310" s="30"/>
      <c r="GRT310" s="30"/>
      <c r="GRU310" s="30"/>
      <c r="GRV310" s="30"/>
      <c r="GRW310" s="30"/>
      <c r="GRX310" s="30"/>
      <c r="GRY310" s="30"/>
      <c r="GRZ310" s="30"/>
      <c r="GSA310" s="30"/>
      <c r="GSB310" s="30"/>
      <c r="GSC310" s="30"/>
      <c r="GSD310" s="30"/>
      <c r="GSE310" s="30"/>
      <c r="GSF310" s="30"/>
      <c r="GSG310" s="30"/>
      <c r="GSH310" s="30"/>
      <c r="GSI310" s="30"/>
      <c r="GSJ310" s="30"/>
      <c r="GSK310" s="30"/>
      <c r="GSL310" s="30"/>
      <c r="GSM310" s="30"/>
      <c r="GSN310" s="30"/>
      <c r="GSO310" s="30"/>
      <c r="GSP310" s="30"/>
      <c r="GSQ310" s="30"/>
      <c r="GSR310" s="30"/>
      <c r="GSS310" s="30"/>
      <c r="GST310" s="30"/>
      <c r="GSU310" s="30"/>
      <c r="GSV310" s="30"/>
      <c r="GSW310" s="30"/>
      <c r="GSX310" s="30"/>
      <c r="GSY310" s="30"/>
      <c r="GSZ310" s="30"/>
      <c r="GTA310" s="30"/>
      <c r="GTB310" s="30"/>
      <c r="GTC310" s="30"/>
      <c r="GTD310" s="30"/>
      <c r="GTE310" s="30"/>
      <c r="GTF310" s="30"/>
      <c r="GTG310" s="30"/>
      <c r="GTH310" s="30"/>
      <c r="GTI310" s="30"/>
      <c r="GTJ310" s="30"/>
      <c r="GTK310" s="30"/>
      <c r="GTL310" s="30"/>
      <c r="GTM310" s="30"/>
      <c r="GTN310" s="30"/>
      <c r="GTO310" s="30"/>
      <c r="GTP310" s="30"/>
      <c r="GTQ310" s="30"/>
      <c r="GTR310" s="30"/>
      <c r="GTS310" s="30"/>
      <c r="GTT310" s="30"/>
      <c r="GTU310" s="30"/>
      <c r="GTV310" s="30"/>
      <c r="GTW310" s="30"/>
      <c r="GTX310" s="30"/>
      <c r="GTY310" s="30"/>
      <c r="GTZ310" s="30"/>
      <c r="GUA310" s="30"/>
      <c r="GUB310" s="30"/>
      <c r="GUC310" s="30"/>
      <c r="GUD310" s="30"/>
      <c r="GUE310" s="30"/>
      <c r="GUF310" s="30"/>
      <c r="GUG310" s="30"/>
      <c r="GUH310" s="30"/>
      <c r="GUI310" s="30"/>
      <c r="GUJ310" s="30"/>
      <c r="GUK310" s="30"/>
      <c r="GUL310" s="30"/>
      <c r="GUM310" s="30"/>
      <c r="GUN310" s="30"/>
      <c r="GUO310" s="30"/>
      <c r="GUP310" s="30"/>
      <c r="GUQ310" s="30"/>
      <c r="GUR310" s="30"/>
      <c r="GUS310" s="30"/>
      <c r="GUT310" s="30"/>
      <c r="GUU310" s="30"/>
      <c r="GUV310" s="30"/>
      <c r="GUW310" s="30"/>
      <c r="GUX310" s="30"/>
      <c r="GUY310" s="30"/>
      <c r="GUZ310" s="30"/>
      <c r="GVA310" s="30"/>
      <c r="GVB310" s="30"/>
      <c r="GVC310" s="30"/>
      <c r="GVD310" s="30"/>
      <c r="GVE310" s="30"/>
      <c r="GVF310" s="30"/>
      <c r="GVG310" s="30"/>
      <c r="GVH310" s="30"/>
      <c r="GVI310" s="30"/>
      <c r="GVJ310" s="30"/>
      <c r="GVK310" s="30"/>
      <c r="GVL310" s="30"/>
      <c r="GVM310" s="30"/>
      <c r="GVN310" s="30"/>
      <c r="GVO310" s="30"/>
      <c r="GVP310" s="30"/>
      <c r="GVQ310" s="30"/>
      <c r="GVR310" s="30"/>
      <c r="GVS310" s="30"/>
      <c r="GVT310" s="30"/>
      <c r="GVU310" s="30"/>
      <c r="GVV310" s="30"/>
      <c r="GVW310" s="30"/>
      <c r="GVX310" s="30"/>
      <c r="GVY310" s="30"/>
      <c r="GVZ310" s="30"/>
      <c r="GWA310" s="30"/>
      <c r="GWB310" s="30"/>
      <c r="GWC310" s="30"/>
      <c r="GWD310" s="30"/>
      <c r="GWE310" s="30"/>
      <c r="GWF310" s="30"/>
      <c r="GWG310" s="30"/>
      <c r="GWH310" s="30"/>
      <c r="GWI310" s="30"/>
      <c r="GWJ310" s="30"/>
      <c r="GWK310" s="30"/>
      <c r="GWL310" s="30"/>
      <c r="GWM310" s="30"/>
      <c r="GWN310" s="30"/>
      <c r="GWO310" s="30"/>
      <c r="GWP310" s="30"/>
      <c r="GWQ310" s="30"/>
      <c r="GWR310" s="30"/>
      <c r="GWS310" s="30"/>
      <c r="GWT310" s="30"/>
      <c r="GWU310" s="30"/>
      <c r="GWV310" s="30"/>
      <c r="GWW310" s="30"/>
      <c r="GWX310" s="30"/>
      <c r="GWY310" s="30"/>
      <c r="GWZ310" s="30"/>
      <c r="GXA310" s="30"/>
      <c r="GXB310" s="30"/>
      <c r="GXC310" s="30"/>
      <c r="GXD310" s="30"/>
      <c r="GXE310" s="30"/>
      <c r="GXF310" s="30"/>
      <c r="GXG310" s="30"/>
      <c r="GXH310" s="30"/>
      <c r="GXI310" s="30"/>
      <c r="GXJ310" s="30"/>
      <c r="GXK310" s="30"/>
      <c r="GXL310" s="30"/>
      <c r="GXM310" s="30"/>
      <c r="GXN310" s="30"/>
      <c r="GXO310" s="30"/>
      <c r="GXP310" s="30"/>
      <c r="GXQ310" s="30"/>
      <c r="GXR310" s="30"/>
      <c r="GXS310" s="30"/>
      <c r="GXT310" s="30"/>
      <c r="GXU310" s="30"/>
      <c r="GXV310" s="30"/>
      <c r="GXW310" s="30"/>
      <c r="GXX310" s="30"/>
      <c r="GXY310" s="30"/>
      <c r="GXZ310" s="30"/>
      <c r="GYA310" s="30"/>
      <c r="GYB310" s="30"/>
      <c r="GYC310" s="30"/>
      <c r="GYD310" s="30"/>
      <c r="GYE310" s="30"/>
      <c r="GYF310" s="30"/>
      <c r="GYG310" s="30"/>
      <c r="GYH310" s="30"/>
      <c r="GYI310" s="30"/>
      <c r="GYJ310" s="30"/>
      <c r="GYK310" s="30"/>
      <c r="GYL310" s="30"/>
      <c r="GYM310" s="30"/>
      <c r="GYN310" s="30"/>
      <c r="GYO310" s="30"/>
      <c r="GYP310" s="30"/>
      <c r="GYQ310" s="30"/>
      <c r="GYR310" s="30"/>
      <c r="GYS310" s="30"/>
      <c r="GYT310" s="30"/>
      <c r="GYU310" s="30"/>
      <c r="GYV310" s="30"/>
      <c r="GYW310" s="30"/>
      <c r="GYX310" s="30"/>
      <c r="GYY310" s="30"/>
      <c r="GYZ310" s="30"/>
      <c r="GZA310" s="30"/>
      <c r="GZB310" s="30"/>
      <c r="GZC310" s="30"/>
      <c r="GZD310" s="30"/>
      <c r="GZE310" s="30"/>
      <c r="GZF310" s="30"/>
      <c r="GZG310" s="30"/>
      <c r="GZH310" s="30"/>
      <c r="GZI310" s="30"/>
      <c r="GZJ310" s="30"/>
      <c r="GZK310" s="30"/>
      <c r="GZL310" s="30"/>
      <c r="GZM310" s="30"/>
      <c r="GZN310" s="30"/>
      <c r="GZO310" s="30"/>
      <c r="GZP310" s="30"/>
      <c r="GZQ310" s="30"/>
      <c r="GZR310" s="30"/>
      <c r="GZS310" s="30"/>
      <c r="GZT310" s="30"/>
      <c r="GZU310" s="30"/>
      <c r="GZV310" s="30"/>
      <c r="GZW310" s="30"/>
      <c r="GZX310" s="30"/>
      <c r="GZY310" s="30"/>
      <c r="GZZ310" s="30"/>
      <c r="HAA310" s="30"/>
      <c r="HAB310" s="30"/>
      <c r="HAC310" s="30"/>
      <c r="HAD310" s="30"/>
      <c r="HAE310" s="30"/>
      <c r="HAF310" s="30"/>
      <c r="HAG310" s="30"/>
      <c r="HAH310" s="30"/>
      <c r="HAI310" s="30"/>
      <c r="HAJ310" s="30"/>
      <c r="HAK310" s="30"/>
      <c r="HAL310" s="30"/>
      <c r="HAM310" s="30"/>
      <c r="HAN310" s="30"/>
      <c r="HAO310" s="30"/>
      <c r="HAP310" s="30"/>
      <c r="HAQ310" s="30"/>
      <c r="HAR310" s="30"/>
      <c r="HAS310" s="30"/>
      <c r="HAT310" s="30"/>
      <c r="HAU310" s="30"/>
      <c r="HAV310" s="30"/>
      <c r="HAW310" s="30"/>
      <c r="HAX310" s="30"/>
      <c r="HAY310" s="30"/>
      <c r="HAZ310" s="30"/>
      <c r="HBA310" s="30"/>
      <c r="HBB310" s="30"/>
      <c r="HBC310" s="30"/>
      <c r="HBD310" s="30"/>
      <c r="HBE310" s="30"/>
      <c r="HBF310" s="30"/>
      <c r="HBG310" s="30"/>
      <c r="HBH310" s="30"/>
      <c r="HBI310" s="30"/>
      <c r="HBJ310" s="30"/>
      <c r="HBK310" s="30"/>
      <c r="HBL310" s="30"/>
      <c r="HBM310" s="30"/>
      <c r="HBN310" s="30"/>
      <c r="HBO310" s="30"/>
      <c r="HBP310" s="30"/>
      <c r="HBQ310" s="30"/>
      <c r="HBR310" s="30"/>
      <c r="HBS310" s="30"/>
      <c r="HBT310" s="30"/>
      <c r="HBU310" s="30"/>
      <c r="HBV310" s="30"/>
      <c r="HBW310" s="30"/>
      <c r="HBX310" s="30"/>
      <c r="HBY310" s="30"/>
      <c r="HBZ310" s="30"/>
      <c r="HCA310" s="30"/>
      <c r="HCB310" s="30"/>
      <c r="HCC310" s="30"/>
      <c r="HCD310" s="30"/>
      <c r="HCE310" s="30"/>
      <c r="HCF310" s="30"/>
      <c r="HCG310" s="30"/>
      <c r="HCH310" s="30"/>
      <c r="HCI310" s="30"/>
      <c r="HCJ310" s="30"/>
      <c r="HCK310" s="30"/>
      <c r="HCL310" s="30"/>
      <c r="HCM310" s="30"/>
      <c r="HCN310" s="30"/>
      <c r="HCO310" s="30"/>
      <c r="HCP310" s="30"/>
      <c r="HCQ310" s="30"/>
      <c r="HCR310" s="30"/>
      <c r="HCS310" s="30"/>
      <c r="HCT310" s="30"/>
      <c r="HCU310" s="30"/>
      <c r="HCV310" s="30"/>
      <c r="HCW310" s="30"/>
      <c r="HCX310" s="30"/>
      <c r="HCY310" s="30"/>
      <c r="HCZ310" s="30"/>
      <c r="HDA310" s="30"/>
      <c r="HDB310" s="30"/>
      <c r="HDC310" s="30"/>
      <c r="HDD310" s="30"/>
      <c r="HDE310" s="30"/>
      <c r="HDF310" s="30"/>
      <c r="HDG310" s="30"/>
      <c r="HDH310" s="30"/>
      <c r="HDI310" s="30"/>
      <c r="HDJ310" s="30"/>
      <c r="HDK310" s="30"/>
      <c r="HDL310" s="30"/>
      <c r="HDM310" s="30"/>
      <c r="HDN310" s="30"/>
      <c r="HDO310" s="30"/>
      <c r="HDP310" s="30"/>
      <c r="HDQ310" s="30"/>
      <c r="HDR310" s="30"/>
      <c r="HDS310" s="30"/>
      <c r="HDT310" s="30"/>
      <c r="HDU310" s="30"/>
      <c r="HDV310" s="30"/>
      <c r="HDW310" s="30"/>
      <c r="HDX310" s="30"/>
      <c r="HDY310" s="30"/>
      <c r="HDZ310" s="30"/>
      <c r="HEA310" s="30"/>
      <c r="HEB310" s="30"/>
      <c r="HEC310" s="30"/>
      <c r="HED310" s="30"/>
      <c r="HEE310" s="30"/>
      <c r="HEF310" s="30"/>
      <c r="HEG310" s="30"/>
      <c r="HEH310" s="30"/>
      <c r="HEI310" s="30"/>
      <c r="HEJ310" s="30"/>
      <c r="HEK310" s="30"/>
      <c r="HEL310" s="30"/>
      <c r="HEM310" s="30"/>
      <c r="HEN310" s="30"/>
      <c r="HEO310" s="30"/>
      <c r="HEP310" s="30"/>
      <c r="HEQ310" s="30"/>
      <c r="HER310" s="30"/>
      <c r="HES310" s="30"/>
      <c r="HET310" s="30"/>
      <c r="HEU310" s="30"/>
      <c r="HEV310" s="30"/>
      <c r="HEW310" s="30"/>
      <c r="HEX310" s="30"/>
      <c r="HEY310" s="30"/>
      <c r="HEZ310" s="30"/>
      <c r="HFA310" s="30"/>
      <c r="HFB310" s="30"/>
      <c r="HFC310" s="30"/>
      <c r="HFD310" s="30"/>
      <c r="HFE310" s="30"/>
      <c r="HFF310" s="30"/>
      <c r="HFG310" s="30"/>
      <c r="HFH310" s="30"/>
      <c r="HFI310" s="30"/>
      <c r="HFJ310" s="30"/>
      <c r="HFK310" s="30"/>
      <c r="HFL310" s="30"/>
      <c r="HFM310" s="30"/>
      <c r="HFN310" s="30"/>
      <c r="HFO310" s="30"/>
      <c r="HFP310" s="30"/>
      <c r="HFQ310" s="30"/>
      <c r="HFR310" s="30"/>
      <c r="HFS310" s="30"/>
      <c r="HFT310" s="30"/>
      <c r="HFU310" s="30"/>
      <c r="HFV310" s="30"/>
      <c r="HFW310" s="30"/>
      <c r="HFX310" s="30"/>
      <c r="HFY310" s="30"/>
      <c r="HFZ310" s="30"/>
      <c r="HGA310" s="30"/>
      <c r="HGB310" s="30"/>
      <c r="HGC310" s="30"/>
      <c r="HGD310" s="30"/>
      <c r="HGE310" s="30"/>
      <c r="HGF310" s="30"/>
      <c r="HGG310" s="30"/>
      <c r="HGH310" s="30"/>
      <c r="HGI310" s="30"/>
      <c r="HGJ310" s="30"/>
      <c r="HGK310" s="30"/>
      <c r="HGL310" s="30"/>
      <c r="HGM310" s="30"/>
      <c r="HGN310" s="30"/>
      <c r="HGO310" s="30"/>
      <c r="HGP310" s="30"/>
      <c r="HGQ310" s="30"/>
      <c r="HGR310" s="30"/>
      <c r="HGS310" s="30"/>
      <c r="HGT310" s="30"/>
      <c r="HGU310" s="30"/>
      <c r="HGV310" s="30"/>
      <c r="HGW310" s="30"/>
      <c r="HGX310" s="30"/>
      <c r="HGY310" s="30"/>
      <c r="HGZ310" s="30"/>
      <c r="HHA310" s="30"/>
      <c r="HHB310" s="30"/>
      <c r="HHC310" s="30"/>
      <c r="HHD310" s="30"/>
      <c r="HHE310" s="30"/>
      <c r="HHF310" s="30"/>
      <c r="HHG310" s="30"/>
      <c r="HHH310" s="30"/>
      <c r="HHI310" s="30"/>
      <c r="HHJ310" s="30"/>
      <c r="HHK310" s="30"/>
      <c r="HHL310" s="30"/>
      <c r="HHM310" s="30"/>
      <c r="HHN310" s="30"/>
      <c r="HHO310" s="30"/>
      <c r="HHP310" s="30"/>
      <c r="HHQ310" s="30"/>
      <c r="HHR310" s="30"/>
      <c r="HHS310" s="30"/>
      <c r="HHT310" s="30"/>
      <c r="HHU310" s="30"/>
      <c r="HHV310" s="30"/>
      <c r="HHW310" s="30"/>
      <c r="HHX310" s="30"/>
      <c r="HHY310" s="30"/>
      <c r="HHZ310" s="30"/>
      <c r="HIA310" s="30"/>
      <c r="HIB310" s="30"/>
      <c r="HIC310" s="30"/>
      <c r="HID310" s="30"/>
      <c r="HIE310" s="30"/>
      <c r="HIF310" s="30"/>
      <c r="HIG310" s="30"/>
      <c r="HIH310" s="30"/>
      <c r="HII310" s="30"/>
      <c r="HIJ310" s="30"/>
      <c r="HIK310" s="30"/>
      <c r="HIL310" s="30"/>
      <c r="HIM310" s="30"/>
      <c r="HIN310" s="30"/>
      <c r="HIO310" s="30"/>
      <c r="HIP310" s="30"/>
      <c r="HIQ310" s="30"/>
      <c r="HIR310" s="30"/>
      <c r="HIS310" s="30"/>
      <c r="HIT310" s="30"/>
      <c r="HIU310" s="30"/>
      <c r="HIV310" s="30"/>
      <c r="HIW310" s="30"/>
      <c r="HIX310" s="30"/>
      <c r="HIY310" s="30"/>
      <c r="HIZ310" s="30"/>
      <c r="HJA310" s="30"/>
      <c r="HJB310" s="30"/>
      <c r="HJC310" s="30"/>
      <c r="HJD310" s="30"/>
      <c r="HJE310" s="30"/>
      <c r="HJF310" s="30"/>
      <c r="HJG310" s="30"/>
      <c r="HJH310" s="30"/>
      <c r="HJI310" s="30"/>
      <c r="HJJ310" s="30"/>
      <c r="HJK310" s="30"/>
      <c r="HJL310" s="30"/>
      <c r="HJM310" s="30"/>
      <c r="HJN310" s="30"/>
      <c r="HJO310" s="30"/>
      <c r="HJP310" s="30"/>
      <c r="HJQ310" s="30"/>
      <c r="HJR310" s="30"/>
      <c r="HJS310" s="30"/>
      <c r="HJT310" s="30"/>
      <c r="HJU310" s="30"/>
      <c r="HJV310" s="30"/>
      <c r="HJW310" s="30"/>
      <c r="HJX310" s="30"/>
      <c r="HJY310" s="30"/>
      <c r="HJZ310" s="30"/>
      <c r="HKA310" s="30"/>
      <c r="HKB310" s="30"/>
      <c r="HKC310" s="30"/>
      <c r="HKD310" s="30"/>
      <c r="HKE310" s="30"/>
      <c r="HKF310" s="30"/>
      <c r="HKG310" s="30"/>
      <c r="HKH310" s="30"/>
      <c r="HKI310" s="30"/>
      <c r="HKJ310" s="30"/>
      <c r="HKK310" s="30"/>
      <c r="HKL310" s="30"/>
      <c r="HKM310" s="30"/>
      <c r="HKN310" s="30"/>
      <c r="HKO310" s="30"/>
      <c r="HKP310" s="30"/>
      <c r="HKQ310" s="30"/>
      <c r="HKR310" s="30"/>
      <c r="HKS310" s="30"/>
      <c r="HKT310" s="30"/>
      <c r="HKU310" s="30"/>
      <c r="HKV310" s="30"/>
      <c r="HKW310" s="30"/>
      <c r="HKX310" s="30"/>
      <c r="HKY310" s="30"/>
      <c r="HKZ310" s="30"/>
      <c r="HLA310" s="30"/>
      <c r="HLB310" s="30"/>
      <c r="HLC310" s="30"/>
      <c r="HLD310" s="30"/>
      <c r="HLE310" s="30"/>
      <c r="HLF310" s="30"/>
      <c r="HLG310" s="30"/>
      <c r="HLH310" s="30"/>
      <c r="HLI310" s="30"/>
      <c r="HLJ310" s="30"/>
      <c r="HLK310" s="30"/>
      <c r="HLL310" s="30"/>
      <c r="HLM310" s="30"/>
      <c r="HLN310" s="30"/>
      <c r="HLO310" s="30"/>
      <c r="HLP310" s="30"/>
      <c r="HLQ310" s="30"/>
      <c r="HLR310" s="30"/>
      <c r="HLS310" s="30"/>
      <c r="HLT310" s="30"/>
      <c r="HLU310" s="30"/>
      <c r="HLV310" s="30"/>
      <c r="HLW310" s="30"/>
      <c r="HLX310" s="30"/>
      <c r="HLY310" s="30"/>
      <c r="HLZ310" s="30"/>
      <c r="HMA310" s="30"/>
      <c r="HMB310" s="30"/>
      <c r="HMC310" s="30"/>
      <c r="HMD310" s="30"/>
      <c r="HME310" s="30"/>
      <c r="HMF310" s="30"/>
      <c r="HMG310" s="30"/>
      <c r="HMH310" s="30"/>
      <c r="HMI310" s="30"/>
      <c r="HMJ310" s="30"/>
      <c r="HMK310" s="30"/>
      <c r="HML310" s="30"/>
      <c r="HMM310" s="30"/>
      <c r="HMN310" s="30"/>
      <c r="HMO310" s="30"/>
      <c r="HMP310" s="30"/>
      <c r="HMQ310" s="30"/>
      <c r="HMR310" s="30"/>
      <c r="HMS310" s="30"/>
      <c r="HMT310" s="30"/>
      <c r="HMU310" s="30"/>
      <c r="HMV310" s="30"/>
      <c r="HMW310" s="30"/>
      <c r="HMX310" s="30"/>
      <c r="HMY310" s="30"/>
      <c r="HMZ310" s="30"/>
      <c r="HNA310" s="30"/>
      <c r="HNB310" s="30"/>
      <c r="HNC310" s="30"/>
      <c r="HND310" s="30"/>
      <c r="HNE310" s="30"/>
      <c r="HNF310" s="30"/>
      <c r="HNG310" s="30"/>
      <c r="HNH310" s="30"/>
      <c r="HNI310" s="30"/>
      <c r="HNJ310" s="30"/>
      <c r="HNK310" s="30"/>
      <c r="HNL310" s="30"/>
      <c r="HNM310" s="30"/>
      <c r="HNN310" s="30"/>
      <c r="HNO310" s="30"/>
      <c r="HNP310" s="30"/>
      <c r="HNQ310" s="30"/>
      <c r="HNR310" s="30"/>
      <c r="HNS310" s="30"/>
      <c r="HNT310" s="30"/>
      <c r="HNU310" s="30"/>
      <c r="HNV310" s="30"/>
      <c r="HNW310" s="30"/>
      <c r="HNX310" s="30"/>
      <c r="HNY310" s="30"/>
      <c r="HNZ310" s="30"/>
      <c r="HOA310" s="30"/>
      <c r="HOB310" s="30"/>
      <c r="HOC310" s="30"/>
      <c r="HOD310" s="30"/>
      <c r="HOE310" s="30"/>
      <c r="HOF310" s="30"/>
      <c r="HOG310" s="30"/>
      <c r="HOH310" s="30"/>
      <c r="HOI310" s="30"/>
      <c r="HOJ310" s="30"/>
      <c r="HOK310" s="30"/>
      <c r="HOL310" s="30"/>
      <c r="HOM310" s="30"/>
      <c r="HON310" s="30"/>
      <c r="HOO310" s="30"/>
      <c r="HOP310" s="30"/>
      <c r="HOQ310" s="30"/>
      <c r="HOR310" s="30"/>
      <c r="HOS310" s="30"/>
      <c r="HOT310" s="30"/>
      <c r="HOU310" s="30"/>
      <c r="HOV310" s="30"/>
      <c r="HOW310" s="30"/>
      <c r="HOX310" s="30"/>
      <c r="HOY310" s="30"/>
      <c r="HOZ310" s="30"/>
      <c r="HPA310" s="30"/>
      <c r="HPB310" s="30"/>
      <c r="HPC310" s="30"/>
      <c r="HPD310" s="30"/>
      <c r="HPE310" s="30"/>
      <c r="HPF310" s="30"/>
      <c r="HPG310" s="30"/>
      <c r="HPH310" s="30"/>
      <c r="HPI310" s="30"/>
      <c r="HPJ310" s="30"/>
      <c r="HPK310" s="30"/>
      <c r="HPL310" s="30"/>
      <c r="HPM310" s="30"/>
      <c r="HPN310" s="30"/>
      <c r="HPO310" s="30"/>
      <c r="HPP310" s="30"/>
      <c r="HPQ310" s="30"/>
      <c r="HPR310" s="30"/>
      <c r="HPS310" s="30"/>
      <c r="HPT310" s="30"/>
      <c r="HPU310" s="30"/>
      <c r="HPV310" s="30"/>
      <c r="HPW310" s="30"/>
      <c r="HPX310" s="30"/>
      <c r="HPY310" s="30"/>
      <c r="HPZ310" s="30"/>
      <c r="HQA310" s="30"/>
      <c r="HQB310" s="30"/>
      <c r="HQC310" s="30"/>
      <c r="HQD310" s="30"/>
      <c r="HQE310" s="30"/>
      <c r="HQF310" s="30"/>
      <c r="HQG310" s="30"/>
      <c r="HQH310" s="30"/>
      <c r="HQI310" s="30"/>
      <c r="HQJ310" s="30"/>
      <c r="HQK310" s="30"/>
      <c r="HQL310" s="30"/>
      <c r="HQM310" s="30"/>
      <c r="HQN310" s="30"/>
      <c r="HQO310" s="30"/>
      <c r="HQP310" s="30"/>
      <c r="HQQ310" s="30"/>
      <c r="HQR310" s="30"/>
      <c r="HQS310" s="30"/>
      <c r="HQT310" s="30"/>
      <c r="HQU310" s="30"/>
      <c r="HQV310" s="30"/>
      <c r="HQW310" s="30"/>
      <c r="HQX310" s="30"/>
      <c r="HQY310" s="30"/>
      <c r="HQZ310" s="30"/>
      <c r="HRA310" s="30"/>
      <c r="HRB310" s="30"/>
      <c r="HRC310" s="30"/>
      <c r="HRD310" s="30"/>
      <c r="HRE310" s="30"/>
      <c r="HRF310" s="30"/>
      <c r="HRG310" s="30"/>
      <c r="HRH310" s="30"/>
      <c r="HRI310" s="30"/>
      <c r="HRJ310" s="30"/>
      <c r="HRK310" s="30"/>
      <c r="HRL310" s="30"/>
      <c r="HRM310" s="30"/>
      <c r="HRN310" s="30"/>
      <c r="HRO310" s="30"/>
      <c r="HRP310" s="30"/>
      <c r="HRQ310" s="30"/>
      <c r="HRR310" s="30"/>
      <c r="HRS310" s="30"/>
      <c r="HRT310" s="30"/>
      <c r="HRU310" s="30"/>
      <c r="HRV310" s="30"/>
      <c r="HRW310" s="30"/>
      <c r="HRX310" s="30"/>
      <c r="HRY310" s="30"/>
      <c r="HRZ310" s="30"/>
      <c r="HSA310" s="30"/>
      <c r="HSB310" s="30"/>
      <c r="HSC310" s="30"/>
      <c r="HSD310" s="30"/>
      <c r="HSE310" s="30"/>
      <c r="HSF310" s="30"/>
      <c r="HSG310" s="30"/>
      <c r="HSH310" s="30"/>
      <c r="HSI310" s="30"/>
      <c r="HSJ310" s="30"/>
      <c r="HSK310" s="30"/>
      <c r="HSL310" s="30"/>
      <c r="HSM310" s="30"/>
      <c r="HSN310" s="30"/>
      <c r="HSO310" s="30"/>
      <c r="HSP310" s="30"/>
      <c r="HSQ310" s="30"/>
      <c r="HSR310" s="30"/>
      <c r="HSS310" s="30"/>
      <c r="HST310" s="30"/>
      <c r="HSU310" s="30"/>
      <c r="HSV310" s="30"/>
      <c r="HSW310" s="30"/>
      <c r="HSX310" s="30"/>
      <c r="HSY310" s="30"/>
      <c r="HSZ310" s="30"/>
      <c r="HTA310" s="30"/>
      <c r="HTB310" s="30"/>
      <c r="HTC310" s="30"/>
      <c r="HTD310" s="30"/>
      <c r="HTE310" s="30"/>
      <c r="HTF310" s="30"/>
      <c r="HTG310" s="30"/>
      <c r="HTH310" s="30"/>
      <c r="HTI310" s="30"/>
      <c r="HTJ310" s="30"/>
      <c r="HTK310" s="30"/>
      <c r="HTL310" s="30"/>
      <c r="HTM310" s="30"/>
      <c r="HTN310" s="30"/>
      <c r="HTO310" s="30"/>
      <c r="HTP310" s="30"/>
      <c r="HTQ310" s="30"/>
      <c r="HTR310" s="30"/>
      <c r="HTS310" s="30"/>
      <c r="HTT310" s="30"/>
      <c r="HTU310" s="30"/>
      <c r="HTV310" s="30"/>
      <c r="HTW310" s="30"/>
      <c r="HTX310" s="30"/>
      <c r="HTY310" s="30"/>
      <c r="HTZ310" s="30"/>
      <c r="HUA310" s="30"/>
      <c r="HUB310" s="30"/>
      <c r="HUC310" s="30"/>
      <c r="HUD310" s="30"/>
      <c r="HUE310" s="30"/>
      <c r="HUF310" s="30"/>
      <c r="HUG310" s="30"/>
      <c r="HUH310" s="30"/>
      <c r="HUI310" s="30"/>
      <c r="HUJ310" s="30"/>
      <c r="HUK310" s="30"/>
      <c r="HUL310" s="30"/>
      <c r="HUM310" s="30"/>
      <c r="HUN310" s="30"/>
      <c r="HUO310" s="30"/>
      <c r="HUP310" s="30"/>
      <c r="HUQ310" s="30"/>
      <c r="HUR310" s="30"/>
      <c r="HUS310" s="30"/>
      <c r="HUT310" s="30"/>
      <c r="HUU310" s="30"/>
      <c r="HUV310" s="30"/>
      <c r="HUW310" s="30"/>
      <c r="HUX310" s="30"/>
      <c r="HUY310" s="30"/>
      <c r="HUZ310" s="30"/>
      <c r="HVA310" s="30"/>
      <c r="HVB310" s="30"/>
      <c r="HVC310" s="30"/>
      <c r="HVD310" s="30"/>
      <c r="HVE310" s="30"/>
      <c r="HVF310" s="30"/>
      <c r="HVG310" s="30"/>
      <c r="HVH310" s="30"/>
      <c r="HVI310" s="30"/>
      <c r="HVJ310" s="30"/>
      <c r="HVK310" s="30"/>
      <c r="HVL310" s="30"/>
      <c r="HVM310" s="30"/>
      <c r="HVN310" s="30"/>
      <c r="HVO310" s="30"/>
      <c r="HVP310" s="30"/>
      <c r="HVQ310" s="30"/>
      <c r="HVR310" s="30"/>
      <c r="HVS310" s="30"/>
      <c r="HVT310" s="30"/>
      <c r="HVU310" s="30"/>
      <c r="HVV310" s="30"/>
      <c r="HVW310" s="30"/>
      <c r="HVX310" s="30"/>
      <c r="HVY310" s="30"/>
      <c r="HVZ310" s="30"/>
      <c r="HWA310" s="30"/>
      <c r="HWB310" s="30"/>
      <c r="HWC310" s="30"/>
      <c r="HWD310" s="30"/>
      <c r="HWE310" s="30"/>
      <c r="HWF310" s="30"/>
      <c r="HWG310" s="30"/>
      <c r="HWH310" s="30"/>
      <c r="HWI310" s="30"/>
      <c r="HWJ310" s="30"/>
      <c r="HWK310" s="30"/>
      <c r="HWL310" s="30"/>
      <c r="HWM310" s="30"/>
      <c r="HWN310" s="30"/>
      <c r="HWO310" s="30"/>
      <c r="HWP310" s="30"/>
      <c r="HWQ310" s="30"/>
      <c r="HWR310" s="30"/>
      <c r="HWS310" s="30"/>
      <c r="HWT310" s="30"/>
      <c r="HWU310" s="30"/>
      <c r="HWV310" s="30"/>
      <c r="HWW310" s="30"/>
      <c r="HWX310" s="30"/>
      <c r="HWY310" s="30"/>
      <c r="HWZ310" s="30"/>
      <c r="HXA310" s="30"/>
      <c r="HXB310" s="30"/>
      <c r="HXC310" s="30"/>
      <c r="HXD310" s="30"/>
      <c r="HXE310" s="30"/>
      <c r="HXF310" s="30"/>
      <c r="HXG310" s="30"/>
      <c r="HXH310" s="30"/>
      <c r="HXI310" s="30"/>
      <c r="HXJ310" s="30"/>
      <c r="HXK310" s="30"/>
      <c r="HXL310" s="30"/>
      <c r="HXM310" s="30"/>
      <c r="HXN310" s="30"/>
      <c r="HXO310" s="30"/>
      <c r="HXP310" s="30"/>
      <c r="HXQ310" s="30"/>
      <c r="HXR310" s="30"/>
      <c r="HXS310" s="30"/>
      <c r="HXT310" s="30"/>
      <c r="HXU310" s="30"/>
      <c r="HXV310" s="30"/>
      <c r="HXW310" s="30"/>
      <c r="HXX310" s="30"/>
      <c r="HXY310" s="30"/>
      <c r="HXZ310" s="30"/>
      <c r="HYA310" s="30"/>
      <c r="HYB310" s="30"/>
      <c r="HYC310" s="30"/>
      <c r="HYD310" s="30"/>
      <c r="HYE310" s="30"/>
      <c r="HYF310" s="30"/>
      <c r="HYG310" s="30"/>
      <c r="HYH310" s="30"/>
      <c r="HYI310" s="30"/>
      <c r="HYJ310" s="30"/>
      <c r="HYK310" s="30"/>
      <c r="HYL310" s="30"/>
      <c r="HYM310" s="30"/>
      <c r="HYN310" s="30"/>
      <c r="HYO310" s="30"/>
      <c r="HYP310" s="30"/>
      <c r="HYQ310" s="30"/>
      <c r="HYR310" s="30"/>
      <c r="HYS310" s="30"/>
      <c r="HYT310" s="30"/>
      <c r="HYU310" s="30"/>
      <c r="HYV310" s="30"/>
      <c r="HYW310" s="30"/>
      <c r="HYX310" s="30"/>
      <c r="HYY310" s="30"/>
      <c r="HYZ310" s="30"/>
      <c r="HZA310" s="30"/>
      <c r="HZB310" s="30"/>
      <c r="HZC310" s="30"/>
      <c r="HZD310" s="30"/>
      <c r="HZE310" s="30"/>
      <c r="HZF310" s="30"/>
      <c r="HZG310" s="30"/>
      <c r="HZH310" s="30"/>
      <c r="HZI310" s="30"/>
      <c r="HZJ310" s="30"/>
      <c r="HZK310" s="30"/>
      <c r="HZL310" s="30"/>
      <c r="HZM310" s="30"/>
      <c r="HZN310" s="30"/>
      <c r="HZO310" s="30"/>
      <c r="HZP310" s="30"/>
      <c r="HZQ310" s="30"/>
      <c r="HZR310" s="30"/>
      <c r="HZS310" s="30"/>
      <c r="HZT310" s="30"/>
      <c r="HZU310" s="30"/>
      <c r="HZV310" s="30"/>
      <c r="HZW310" s="30"/>
      <c r="HZX310" s="30"/>
      <c r="HZY310" s="30"/>
      <c r="HZZ310" s="30"/>
      <c r="IAA310" s="30"/>
      <c r="IAB310" s="30"/>
      <c r="IAC310" s="30"/>
      <c r="IAD310" s="30"/>
      <c r="IAE310" s="30"/>
      <c r="IAF310" s="30"/>
      <c r="IAG310" s="30"/>
      <c r="IAH310" s="30"/>
      <c r="IAI310" s="30"/>
      <c r="IAJ310" s="30"/>
      <c r="IAK310" s="30"/>
      <c r="IAL310" s="30"/>
      <c r="IAM310" s="30"/>
      <c r="IAN310" s="30"/>
      <c r="IAO310" s="30"/>
      <c r="IAP310" s="30"/>
      <c r="IAQ310" s="30"/>
      <c r="IAR310" s="30"/>
      <c r="IAS310" s="30"/>
      <c r="IAT310" s="30"/>
      <c r="IAU310" s="30"/>
      <c r="IAV310" s="30"/>
      <c r="IAW310" s="30"/>
      <c r="IAX310" s="30"/>
      <c r="IAY310" s="30"/>
      <c r="IAZ310" s="30"/>
      <c r="IBA310" s="30"/>
      <c r="IBB310" s="30"/>
      <c r="IBC310" s="30"/>
      <c r="IBD310" s="30"/>
      <c r="IBE310" s="30"/>
      <c r="IBF310" s="30"/>
      <c r="IBG310" s="30"/>
      <c r="IBH310" s="30"/>
      <c r="IBI310" s="30"/>
      <c r="IBJ310" s="30"/>
      <c r="IBK310" s="30"/>
      <c r="IBL310" s="30"/>
      <c r="IBM310" s="30"/>
      <c r="IBN310" s="30"/>
      <c r="IBO310" s="30"/>
      <c r="IBP310" s="30"/>
      <c r="IBQ310" s="30"/>
      <c r="IBR310" s="30"/>
      <c r="IBS310" s="30"/>
      <c r="IBT310" s="30"/>
      <c r="IBU310" s="30"/>
      <c r="IBV310" s="30"/>
      <c r="IBW310" s="30"/>
      <c r="IBX310" s="30"/>
      <c r="IBY310" s="30"/>
      <c r="IBZ310" s="30"/>
      <c r="ICA310" s="30"/>
      <c r="ICB310" s="30"/>
      <c r="ICC310" s="30"/>
      <c r="ICD310" s="30"/>
      <c r="ICE310" s="30"/>
      <c r="ICF310" s="30"/>
      <c r="ICG310" s="30"/>
      <c r="ICH310" s="30"/>
      <c r="ICI310" s="30"/>
      <c r="ICJ310" s="30"/>
      <c r="ICK310" s="30"/>
      <c r="ICL310" s="30"/>
      <c r="ICM310" s="30"/>
      <c r="ICN310" s="30"/>
      <c r="ICO310" s="30"/>
      <c r="ICP310" s="30"/>
      <c r="ICQ310" s="30"/>
      <c r="ICR310" s="30"/>
      <c r="ICS310" s="30"/>
      <c r="ICT310" s="30"/>
      <c r="ICU310" s="30"/>
      <c r="ICV310" s="30"/>
      <c r="ICW310" s="30"/>
      <c r="ICX310" s="30"/>
      <c r="ICY310" s="30"/>
      <c r="ICZ310" s="30"/>
      <c r="IDA310" s="30"/>
      <c r="IDB310" s="30"/>
      <c r="IDC310" s="30"/>
      <c r="IDD310" s="30"/>
      <c r="IDE310" s="30"/>
      <c r="IDF310" s="30"/>
      <c r="IDG310" s="30"/>
      <c r="IDH310" s="30"/>
      <c r="IDI310" s="30"/>
      <c r="IDJ310" s="30"/>
      <c r="IDK310" s="30"/>
      <c r="IDL310" s="30"/>
      <c r="IDM310" s="30"/>
      <c r="IDN310" s="30"/>
      <c r="IDO310" s="30"/>
      <c r="IDP310" s="30"/>
      <c r="IDQ310" s="30"/>
      <c r="IDR310" s="30"/>
      <c r="IDS310" s="30"/>
      <c r="IDT310" s="30"/>
      <c r="IDU310" s="30"/>
      <c r="IDV310" s="30"/>
      <c r="IDW310" s="30"/>
      <c r="IDX310" s="30"/>
      <c r="IDY310" s="30"/>
      <c r="IDZ310" s="30"/>
      <c r="IEA310" s="30"/>
      <c r="IEB310" s="30"/>
      <c r="IEC310" s="30"/>
      <c r="IED310" s="30"/>
      <c r="IEE310" s="30"/>
      <c r="IEF310" s="30"/>
      <c r="IEG310" s="30"/>
      <c r="IEH310" s="30"/>
      <c r="IEI310" s="30"/>
      <c r="IEJ310" s="30"/>
      <c r="IEK310" s="30"/>
      <c r="IEL310" s="30"/>
      <c r="IEM310" s="30"/>
      <c r="IEN310" s="30"/>
      <c r="IEO310" s="30"/>
      <c r="IEP310" s="30"/>
      <c r="IEQ310" s="30"/>
      <c r="IER310" s="30"/>
      <c r="IES310" s="30"/>
      <c r="IET310" s="30"/>
      <c r="IEU310" s="30"/>
      <c r="IEV310" s="30"/>
      <c r="IEW310" s="30"/>
      <c r="IEX310" s="30"/>
      <c r="IEY310" s="30"/>
      <c r="IEZ310" s="30"/>
      <c r="IFA310" s="30"/>
      <c r="IFB310" s="30"/>
      <c r="IFC310" s="30"/>
      <c r="IFD310" s="30"/>
      <c r="IFE310" s="30"/>
      <c r="IFF310" s="30"/>
      <c r="IFG310" s="30"/>
      <c r="IFH310" s="30"/>
      <c r="IFI310" s="30"/>
      <c r="IFJ310" s="30"/>
      <c r="IFK310" s="30"/>
      <c r="IFL310" s="30"/>
      <c r="IFM310" s="30"/>
      <c r="IFN310" s="30"/>
      <c r="IFO310" s="30"/>
      <c r="IFP310" s="30"/>
      <c r="IFQ310" s="30"/>
      <c r="IFR310" s="30"/>
      <c r="IFS310" s="30"/>
      <c r="IFT310" s="30"/>
      <c r="IFU310" s="30"/>
      <c r="IFV310" s="30"/>
      <c r="IFW310" s="30"/>
      <c r="IFX310" s="30"/>
      <c r="IFY310" s="30"/>
      <c r="IFZ310" s="30"/>
      <c r="IGA310" s="30"/>
      <c r="IGB310" s="30"/>
      <c r="IGC310" s="30"/>
      <c r="IGD310" s="30"/>
      <c r="IGE310" s="30"/>
      <c r="IGF310" s="30"/>
      <c r="IGG310" s="30"/>
      <c r="IGH310" s="30"/>
      <c r="IGI310" s="30"/>
      <c r="IGJ310" s="30"/>
      <c r="IGK310" s="30"/>
      <c r="IGL310" s="30"/>
      <c r="IGM310" s="30"/>
      <c r="IGN310" s="30"/>
      <c r="IGO310" s="30"/>
      <c r="IGP310" s="30"/>
      <c r="IGQ310" s="30"/>
      <c r="IGR310" s="30"/>
      <c r="IGS310" s="30"/>
      <c r="IGT310" s="30"/>
      <c r="IGU310" s="30"/>
      <c r="IGV310" s="30"/>
      <c r="IGW310" s="30"/>
      <c r="IGX310" s="30"/>
      <c r="IGY310" s="30"/>
      <c r="IGZ310" s="30"/>
      <c r="IHA310" s="30"/>
      <c r="IHB310" s="30"/>
      <c r="IHC310" s="30"/>
      <c r="IHD310" s="30"/>
      <c r="IHE310" s="30"/>
      <c r="IHF310" s="30"/>
      <c r="IHG310" s="30"/>
      <c r="IHH310" s="30"/>
      <c r="IHI310" s="30"/>
      <c r="IHJ310" s="30"/>
      <c r="IHK310" s="30"/>
      <c r="IHL310" s="30"/>
      <c r="IHM310" s="30"/>
      <c r="IHN310" s="30"/>
      <c r="IHO310" s="30"/>
      <c r="IHP310" s="30"/>
      <c r="IHQ310" s="30"/>
      <c r="IHR310" s="30"/>
      <c r="IHS310" s="30"/>
      <c r="IHT310" s="30"/>
      <c r="IHU310" s="30"/>
      <c r="IHV310" s="30"/>
      <c r="IHW310" s="30"/>
      <c r="IHX310" s="30"/>
      <c r="IHY310" s="30"/>
      <c r="IHZ310" s="30"/>
      <c r="IIA310" s="30"/>
      <c r="IIB310" s="30"/>
      <c r="IIC310" s="30"/>
      <c r="IID310" s="30"/>
      <c r="IIE310" s="30"/>
      <c r="IIF310" s="30"/>
      <c r="IIG310" s="30"/>
      <c r="IIH310" s="30"/>
      <c r="III310" s="30"/>
      <c r="IIJ310" s="30"/>
      <c r="IIK310" s="30"/>
      <c r="IIL310" s="30"/>
      <c r="IIM310" s="30"/>
      <c r="IIN310" s="30"/>
      <c r="IIO310" s="30"/>
      <c r="IIP310" s="30"/>
      <c r="IIQ310" s="30"/>
      <c r="IIR310" s="30"/>
      <c r="IIS310" s="30"/>
      <c r="IIT310" s="30"/>
      <c r="IIU310" s="30"/>
      <c r="IIV310" s="30"/>
      <c r="IIW310" s="30"/>
      <c r="IIX310" s="30"/>
      <c r="IIY310" s="30"/>
      <c r="IIZ310" s="30"/>
      <c r="IJA310" s="30"/>
      <c r="IJB310" s="30"/>
      <c r="IJC310" s="30"/>
      <c r="IJD310" s="30"/>
      <c r="IJE310" s="30"/>
      <c r="IJF310" s="30"/>
      <c r="IJG310" s="30"/>
      <c r="IJH310" s="30"/>
      <c r="IJI310" s="30"/>
      <c r="IJJ310" s="30"/>
      <c r="IJK310" s="30"/>
      <c r="IJL310" s="30"/>
      <c r="IJM310" s="30"/>
      <c r="IJN310" s="30"/>
      <c r="IJO310" s="30"/>
      <c r="IJP310" s="30"/>
      <c r="IJQ310" s="30"/>
      <c r="IJR310" s="30"/>
      <c r="IJS310" s="30"/>
      <c r="IJT310" s="30"/>
      <c r="IJU310" s="30"/>
      <c r="IJV310" s="30"/>
      <c r="IJW310" s="30"/>
      <c r="IJX310" s="30"/>
      <c r="IJY310" s="30"/>
      <c r="IJZ310" s="30"/>
      <c r="IKA310" s="30"/>
      <c r="IKB310" s="30"/>
      <c r="IKC310" s="30"/>
      <c r="IKD310" s="30"/>
      <c r="IKE310" s="30"/>
      <c r="IKF310" s="30"/>
      <c r="IKG310" s="30"/>
      <c r="IKH310" s="30"/>
      <c r="IKI310" s="30"/>
      <c r="IKJ310" s="30"/>
      <c r="IKK310" s="30"/>
      <c r="IKL310" s="30"/>
      <c r="IKM310" s="30"/>
      <c r="IKN310" s="30"/>
      <c r="IKO310" s="30"/>
      <c r="IKP310" s="30"/>
      <c r="IKQ310" s="30"/>
      <c r="IKR310" s="30"/>
      <c r="IKS310" s="30"/>
      <c r="IKT310" s="30"/>
      <c r="IKU310" s="30"/>
      <c r="IKV310" s="30"/>
      <c r="IKW310" s="30"/>
      <c r="IKX310" s="30"/>
      <c r="IKY310" s="30"/>
      <c r="IKZ310" s="30"/>
      <c r="ILA310" s="30"/>
      <c r="ILB310" s="30"/>
      <c r="ILC310" s="30"/>
      <c r="ILD310" s="30"/>
      <c r="ILE310" s="30"/>
      <c r="ILF310" s="30"/>
      <c r="ILG310" s="30"/>
      <c r="ILH310" s="30"/>
      <c r="ILI310" s="30"/>
      <c r="ILJ310" s="30"/>
      <c r="ILK310" s="30"/>
      <c r="ILL310" s="30"/>
      <c r="ILM310" s="30"/>
      <c r="ILN310" s="30"/>
      <c r="ILO310" s="30"/>
      <c r="ILP310" s="30"/>
      <c r="ILQ310" s="30"/>
      <c r="ILR310" s="30"/>
      <c r="ILS310" s="30"/>
      <c r="ILT310" s="30"/>
      <c r="ILU310" s="30"/>
      <c r="ILV310" s="30"/>
      <c r="ILW310" s="30"/>
      <c r="ILX310" s="30"/>
      <c r="ILY310" s="30"/>
      <c r="ILZ310" s="30"/>
      <c r="IMA310" s="30"/>
      <c r="IMB310" s="30"/>
      <c r="IMC310" s="30"/>
      <c r="IMD310" s="30"/>
      <c r="IME310" s="30"/>
      <c r="IMF310" s="30"/>
      <c r="IMG310" s="30"/>
      <c r="IMH310" s="30"/>
      <c r="IMI310" s="30"/>
      <c r="IMJ310" s="30"/>
      <c r="IMK310" s="30"/>
      <c r="IML310" s="30"/>
      <c r="IMM310" s="30"/>
      <c r="IMN310" s="30"/>
      <c r="IMO310" s="30"/>
      <c r="IMP310" s="30"/>
      <c r="IMQ310" s="30"/>
      <c r="IMR310" s="30"/>
      <c r="IMS310" s="30"/>
      <c r="IMT310" s="30"/>
      <c r="IMU310" s="30"/>
      <c r="IMV310" s="30"/>
      <c r="IMW310" s="30"/>
      <c r="IMX310" s="30"/>
      <c r="IMY310" s="30"/>
      <c r="IMZ310" s="30"/>
      <c r="INA310" s="30"/>
      <c r="INB310" s="30"/>
      <c r="INC310" s="30"/>
      <c r="IND310" s="30"/>
      <c r="INE310" s="30"/>
      <c r="INF310" s="30"/>
      <c r="ING310" s="30"/>
      <c r="INH310" s="30"/>
      <c r="INI310" s="30"/>
      <c r="INJ310" s="30"/>
      <c r="INK310" s="30"/>
      <c r="INL310" s="30"/>
      <c r="INM310" s="30"/>
      <c r="INN310" s="30"/>
      <c r="INO310" s="30"/>
      <c r="INP310" s="30"/>
      <c r="INQ310" s="30"/>
      <c r="INR310" s="30"/>
      <c r="INS310" s="30"/>
      <c r="INT310" s="30"/>
      <c r="INU310" s="30"/>
      <c r="INV310" s="30"/>
      <c r="INW310" s="30"/>
      <c r="INX310" s="30"/>
      <c r="INY310" s="30"/>
      <c r="INZ310" s="30"/>
      <c r="IOA310" s="30"/>
      <c r="IOB310" s="30"/>
      <c r="IOC310" s="30"/>
      <c r="IOD310" s="30"/>
      <c r="IOE310" s="30"/>
      <c r="IOF310" s="30"/>
      <c r="IOG310" s="30"/>
      <c r="IOH310" s="30"/>
      <c r="IOI310" s="30"/>
      <c r="IOJ310" s="30"/>
      <c r="IOK310" s="30"/>
      <c r="IOL310" s="30"/>
      <c r="IOM310" s="30"/>
      <c r="ION310" s="30"/>
      <c r="IOO310" s="30"/>
      <c r="IOP310" s="30"/>
      <c r="IOQ310" s="30"/>
      <c r="IOR310" s="30"/>
      <c r="IOS310" s="30"/>
      <c r="IOT310" s="30"/>
      <c r="IOU310" s="30"/>
      <c r="IOV310" s="30"/>
      <c r="IOW310" s="30"/>
      <c r="IOX310" s="30"/>
      <c r="IOY310" s="30"/>
      <c r="IOZ310" s="30"/>
      <c r="IPA310" s="30"/>
      <c r="IPB310" s="30"/>
      <c r="IPC310" s="30"/>
      <c r="IPD310" s="30"/>
      <c r="IPE310" s="30"/>
      <c r="IPF310" s="30"/>
      <c r="IPG310" s="30"/>
      <c r="IPH310" s="30"/>
      <c r="IPI310" s="30"/>
      <c r="IPJ310" s="30"/>
      <c r="IPK310" s="30"/>
      <c r="IPL310" s="30"/>
      <c r="IPM310" s="30"/>
      <c r="IPN310" s="30"/>
      <c r="IPO310" s="30"/>
      <c r="IPP310" s="30"/>
      <c r="IPQ310" s="30"/>
      <c r="IPR310" s="30"/>
      <c r="IPS310" s="30"/>
      <c r="IPT310" s="30"/>
      <c r="IPU310" s="30"/>
      <c r="IPV310" s="30"/>
      <c r="IPW310" s="30"/>
      <c r="IPX310" s="30"/>
      <c r="IPY310" s="30"/>
      <c r="IPZ310" s="30"/>
      <c r="IQA310" s="30"/>
      <c r="IQB310" s="30"/>
      <c r="IQC310" s="30"/>
      <c r="IQD310" s="30"/>
      <c r="IQE310" s="30"/>
      <c r="IQF310" s="30"/>
      <c r="IQG310" s="30"/>
      <c r="IQH310" s="30"/>
      <c r="IQI310" s="30"/>
      <c r="IQJ310" s="30"/>
      <c r="IQK310" s="30"/>
      <c r="IQL310" s="30"/>
      <c r="IQM310" s="30"/>
      <c r="IQN310" s="30"/>
      <c r="IQO310" s="30"/>
      <c r="IQP310" s="30"/>
      <c r="IQQ310" s="30"/>
      <c r="IQR310" s="30"/>
      <c r="IQS310" s="30"/>
      <c r="IQT310" s="30"/>
      <c r="IQU310" s="30"/>
      <c r="IQV310" s="30"/>
      <c r="IQW310" s="30"/>
      <c r="IQX310" s="30"/>
      <c r="IQY310" s="30"/>
      <c r="IQZ310" s="30"/>
      <c r="IRA310" s="30"/>
      <c r="IRB310" s="30"/>
      <c r="IRC310" s="30"/>
      <c r="IRD310" s="30"/>
      <c r="IRE310" s="30"/>
      <c r="IRF310" s="30"/>
      <c r="IRG310" s="30"/>
      <c r="IRH310" s="30"/>
      <c r="IRI310" s="30"/>
      <c r="IRJ310" s="30"/>
      <c r="IRK310" s="30"/>
      <c r="IRL310" s="30"/>
      <c r="IRM310" s="30"/>
      <c r="IRN310" s="30"/>
      <c r="IRO310" s="30"/>
      <c r="IRP310" s="30"/>
      <c r="IRQ310" s="30"/>
      <c r="IRR310" s="30"/>
      <c r="IRS310" s="30"/>
      <c r="IRT310" s="30"/>
      <c r="IRU310" s="30"/>
      <c r="IRV310" s="30"/>
      <c r="IRW310" s="30"/>
      <c r="IRX310" s="30"/>
      <c r="IRY310" s="30"/>
      <c r="IRZ310" s="30"/>
      <c r="ISA310" s="30"/>
      <c r="ISB310" s="30"/>
      <c r="ISC310" s="30"/>
      <c r="ISD310" s="30"/>
      <c r="ISE310" s="30"/>
      <c r="ISF310" s="30"/>
      <c r="ISG310" s="30"/>
      <c r="ISH310" s="30"/>
      <c r="ISI310" s="30"/>
      <c r="ISJ310" s="30"/>
      <c r="ISK310" s="30"/>
      <c r="ISL310" s="30"/>
      <c r="ISM310" s="30"/>
      <c r="ISN310" s="30"/>
      <c r="ISO310" s="30"/>
      <c r="ISP310" s="30"/>
      <c r="ISQ310" s="30"/>
      <c r="ISR310" s="30"/>
      <c r="ISS310" s="30"/>
      <c r="IST310" s="30"/>
      <c r="ISU310" s="30"/>
      <c r="ISV310" s="30"/>
      <c r="ISW310" s="30"/>
      <c r="ISX310" s="30"/>
      <c r="ISY310" s="30"/>
      <c r="ISZ310" s="30"/>
      <c r="ITA310" s="30"/>
      <c r="ITB310" s="30"/>
      <c r="ITC310" s="30"/>
      <c r="ITD310" s="30"/>
      <c r="ITE310" s="30"/>
      <c r="ITF310" s="30"/>
      <c r="ITG310" s="30"/>
      <c r="ITH310" s="30"/>
      <c r="ITI310" s="30"/>
      <c r="ITJ310" s="30"/>
      <c r="ITK310" s="30"/>
      <c r="ITL310" s="30"/>
      <c r="ITM310" s="30"/>
      <c r="ITN310" s="30"/>
      <c r="ITO310" s="30"/>
      <c r="ITP310" s="30"/>
      <c r="ITQ310" s="30"/>
      <c r="ITR310" s="30"/>
      <c r="ITS310" s="30"/>
      <c r="ITT310" s="30"/>
      <c r="ITU310" s="30"/>
      <c r="ITV310" s="30"/>
      <c r="ITW310" s="30"/>
      <c r="ITX310" s="30"/>
      <c r="ITY310" s="30"/>
      <c r="ITZ310" s="30"/>
      <c r="IUA310" s="30"/>
      <c r="IUB310" s="30"/>
      <c r="IUC310" s="30"/>
      <c r="IUD310" s="30"/>
      <c r="IUE310" s="30"/>
      <c r="IUF310" s="30"/>
      <c r="IUG310" s="30"/>
      <c r="IUH310" s="30"/>
      <c r="IUI310" s="30"/>
      <c r="IUJ310" s="30"/>
      <c r="IUK310" s="30"/>
      <c r="IUL310" s="30"/>
      <c r="IUM310" s="30"/>
      <c r="IUN310" s="30"/>
      <c r="IUO310" s="30"/>
      <c r="IUP310" s="30"/>
      <c r="IUQ310" s="30"/>
      <c r="IUR310" s="30"/>
      <c r="IUS310" s="30"/>
      <c r="IUT310" s="30"/>
      <c r="IUU310" s="30"/>
      <c r="IUV310" s="30"/>
      <c r="IUW310" s="30"/>
      <c r="IUX310" s="30"/>
      <c r="IUY310" s="30"/>
      <c r="IUZ310" s="30"/>
      <c r="IVA310" s="30"/>
      <c r="IVB310" s="30"/>
      <c r="IVC310" s="30"/>
      <c r="IVD310" s="30"/>
      <c r="IVE310" s="30"/>
      <c r="IVF310" s="30"/>
      <c r="IVG310" s="30"/>
      <c r="IVH310" s="30"/>
      <c r="IVI310" s="30"/>
      <c r="IVJ310" s="30"/>
      <c r="IVK310" s="30"/>
      <c r="IVL310" s="30"/>
      <c r="IVM310" s="30"/>
      <c r="IVN310" s="30"/>
      <c r="IVO310" s="30"/>
      <c r="IVP310" s="30"/>
      <c r="IVQ310" s="30"/>
      <c r="IVR310" s="30"/>
      <c r="IVS310" s="30"/>
      <c r="IVT310" s="30"/>
      <c r="IVU310" s="30"/>
      <c r="IVV310" s="30"/>
      <c r="IVW310" s="30"/>
      <c r="IVX310" s="30"/>
      <c r="IVY310" s="30"/>
      <c r="IVZ310" s="30"/>
      <c r="IWA310" s="30"/>
      <c r="IWB310" s="30"/>
      <c r="IWC310" s="30"/>
      <c r="IWD310" s="30"/>
      <c r="IWE310" s="30"/>
      <c r="IWF310" s="30"/>
      <c r="IWG310" s="30"/>
      <c r="IWH310" s="30"/>
      <c r="IWI310" s="30"/>
      <c r="IWJ310" s="30"/>
      <c r="IWK310" s="30"/>
      <c r="IWL310" s="30"/>
      <c r="IWM310" s="30"/>
      <c r="IWN310" s="30"/>
      <c r="IWO310" s="30"/>
      <c r="IWP310" s="30"/>
      <c r="IWQ310" s="30"/>
      <c r="IWR310" s="30"/>
      <c r="IWS310" s="30"/>
      <c r="IWT310" s="30"/>
      <c r="IWU310" s="30"/>
      <c r="IWV310" s="30"/>
      <c r="IWW310" s="30"/>
      <c r="IWX310" s="30"/>
      <c r="IWY310" s="30"/>
      <c r="IWZ310" s="30"/>
      <c r="IXA310" s="30"/>
      <c r="IXB310" s="30"/>
      <c r="IXC310" s="30"/>
      <c r="IXD310" s="30"/>
      <c r="IXE310" s="30"/>
      <c r="IXF310" s="30"/>
      <c r="IXG310" s="30"/>
      <c r="IXH310" s="30"/>
      <c r="IXI310" s="30"/>
      <c r="IXJ310" s="30"/>
      <c r="IXK310" s="30"/>
      <c r="IXL310" s="30"/>
      <c r="IXM310" s="30"/>
      <c r="IXN310" s="30"/>
      <c r="IXO310" s="30"/>
      <c r="IXP310" s="30"/>
      <c r="IXQ310" s="30"/>
      <c r="IXR310" s="30"/>
      <c r="IXS310" s="30"/>
      <c r="IXT310" s="30"/>
      <c r="IXU310" s="30"/>
      <c r="IXV310" s="30"/>
      <c r="IXW310" s="30"/>
      <c r="IXX310" s="30"/>
      <c r="IXY310" s="30"/>
      <c r="IXZ310" s="30"/>
      <c r="IYA310" s="30"/>
      <c r="IYB310" s="30"/>
      <c r="IYC310" s="30"/>
      <c r="IYD310" s="30"/>
      <c r="IYE310" s="30"/>
      <c r="IYF310" s="30"/>
      <c r="IYG310" s="30"/>
      <c r="IYH310" s="30"/>
      <c r="IYI310" s="30"/>
      <c r="IYJ310" s="30"/>
      <c r="IYK310" s="30"/>
      <c r="IYL310" s="30"/>
      <c r="IYM310" s="30"/>
      <c r="IYN310" s="30"/>
      <c r="IYO310" s="30"/>
      <c r="IYP310" s="30"/>
      <c r="IYQ310" s="30"/>
      <c r="IYR310" s="30"/>
      <c r="IYS310" s="30"/>
      <c r="IYT310" s="30"/>
      <c r="IYU310" s="30"/>
      <c r="IYV310" s="30"/>
      <c r="IYW310" s="30"/>
      <c r="IYX310" s="30"/>
      <c r="IYY310" s="30"/>
      <c r="IYZ310" s="30"/>
      <c r="IZA310" s="30"/>
      <c r="IZB310" s="30"/>
      <c r="IZC310" s="30"/>
      <c r="IZD310" s="30"/>
      <c r="IZE310" s="30"/>
      <c r="IZF310" s="30"/>
      <c r="IZG310" s="30"/>
      <c r="IZH310" s="30"/>
      <c r="IZI310" s="30"/>
      <c r="IZJ310" s="30"/>
      <c r="IZK310" s="30"/>
      <c r="IZL310" s="30"/>
      <c r="IZM310" s="30"/>
      <c r="IZN310" s="30"/>
      <c r="IZO310" s="30"/>
      <c r="IZP310" s="30"/>
      <c r="IZQ310" s="30"/>
      <c r="IZR310" s="30"/>
      <c r="IZS310" s="30"/>
      <c r="IZT310" s="30"/>
      <c r="IZU310" s="30"/>
      <c r="IZV310" s="30"/>
      <c r="IZW310" s="30"/>
      <c r="IZX310" s="30"/>
      <c r="IZY310" s="30"/>
      <c r="IZZ310" s="30"/>
      <c r="JAA310" s="30"/>
      <c r="JAB310" s="30"/>
      <c r="JAC310" s="30"/>
      <c r="JAD310" s="30"/>
      <c r="JAE310" s="30"/>
      <c r="JAF310" s="30"/>
      <c r="JAG310" s="30"/>
      <c r="JAH310" s="30"/>
      <c r="JAI310" s="30"/>
      <c r="JAJ310" s="30"/>
      <c r="JAK310" s="30"/>
      <c r="JAL310" s="30"/>
      <c r="JAM310" s="30"/>
      <c r="JAN310" s="30"/>
      <c r="JAO310" s="30"/>
      <c r="JAP310" s="30"/>
      <c r="JAQ310" s="30"/>
      <c r="JAR310" s="30"/>
      <c r="JAS310" s="30"/>
      <c r="JAT310" s="30"/>
      <c r="JAU310" s="30"/>
      <c r="JAV310" s="30"/>
      <c r="JAW310" s="30"/>
      <c r="JAX310" s="30"/>
      <c r="JAY310" s="30"/>
      <c r="JAZ310" s="30"/>
      <c r="JBA310" s="30"/>
      <c r="JBB310" s="30"/>
      <c r="JBC310" s="30"/>
      <c r="JBD310" s="30"/>
      <c r="JBE310" s="30"/>
      <c r="JBF310" s="30"/>
      <c r="JBG310" s="30"/>
      <c r="JBH310" s="30"/>
      <c r="JBI310" s="30"/>
      <c r="JBJ310" s="30"/>
      <c r="JBK310" s="30"/>
      <c r="JBL310" s="30"/>
      <c r="JBM310" s="30"/>
      <c r="JBN310" s="30"/>
      <c r="JBO310" s="30"/>
      <c r="JBP310" s="30"/>
      <c r="JBQ310" s="30"/>
      <c r="JBR310" s="30"/>
      <c r="JBS310" s="30"/>
      <c r="JBT310" s="30"/>
      <c r="JBU310" s="30"/>
      <c r="JBV310" s="30"/>
      <c r="JBW310" s="30"/>
      <c r="JBX310" s="30"/>
      <c r="JBY310" s="30"/>
      <c r="JBZ310" s="30"/>
      <c r="JCA310" s="30"/>
      <c r="JCB310" s="30"/>
      <c r="JCC310" s="30"/>
      <c r="JCD310" s="30"/>
      <c r="JCE310" s="30"/>
      <c r="JCF310" s="30"/>
      <c r="JCG310" s="30"/>
      <c r="JCH310" s="30"/>
      <c r="JCI310" s="30"/>
      <c r="JCJ310" s="30"/>
      <c r="JCK310" s="30"/>
      <c r="JCL310" s="30"/>
      <c r="JCM310" s="30"/>
      <c r="JCN310" s="30"/>
      <c r="JCO310" s="30"/>
      <c r="JCP310" s="30"/>
      <c r="JCQ310" s="30"/>
      <c r="JCR310" s="30"/>
      <c r="JCS310" s="30"/>
      <c r="JCT310" s="30"/>
      <c r="JCU310" s="30"/>
      <c r="JCV310" s="30"/>
      <c r="JCW310" s="30"/>
      <c r="JCX310" s="30"/>
      <c r="JCY310" s="30"/>
      <c r="JCZ310" s="30"/>
      <c r="JDA310" s="30"/>
      <c r="JDB310" s="30"/>
      <c r="JDC310" s="30"/>
      <c r="JDD310" s="30"/>
      <c r="JDE310" s="30"/>
      <c r="JDF310" s="30"/>
      <c r="JDG310" s="30"/>
      <c r="JDH310" s="30"/>
      <c r="JDI310" s="30"/>
      <c r="JDJ310" s="30"/>
      <c r="JDK310" s="30"/>
      <c r="JDL310" s="30"/>
      <c r="JDM310" s="30"/>
      <c r="JDN310" s="30"/>
      <c r="JDO310" s="30"/>
      <c r="JDP310" s="30"/>
      <c r="JDQ310" s="30"/>
      <c r="JDR310" s="30"/>
      <c r="JDS310" s="30"/>
      <c r="JDT310" s="30"/>
      <c r="JDU310" s="30"/>
      <c r="JDV310" s="30"/>
      <c r="JDW310" s="30"/>
      <c r="JDX310" s="30"/>
      <c r="JDY310" s="30"/>
      <c r="JDZ310" s="30"/>
      <c r="JEA310" s="30"/>
      <c r="JEB310" s="30"/>
      <c r="JEC310" s="30"/>
      <c r="JED310" s="30"/>
      <c r="JEE310" s="30"/>
      <c r="JEF310" s="30"/>
      <c r="JEG310" s="30"/>
      <c r="JEH310" s="30"/>
      <c r="JEI310" s="30"/>
      <c r="JEJ310" s="30"/>
      <c r="JEK310" s="30"/>
      <c r="JEL310" s="30"/>
      <c r="JEM310" s="30"/>
      <c r="JEN310" s="30"/>
      <c r="JEO310" s="30"/>
      <c r="JEP310" s="30"/>
      <c r="JEQ310" s="30"/>
      <c r="JER310" s="30"/>
      <c r="JES310" s="30"/>
      <c r="JET310" s="30"/>
      <c r="JEU310" s="30"/>
      <c r="JEV310" s="30"/>
      <c r="JEW310" s="30"/>
      <c r="JEX310" s="30"/>
      <c r="JEY310" s="30"/>
      <c r="JEZ310" s="30"/>
      <c r="JFA310" s="30"/>
      <c r="JFB310" s="30"/>
      <c r="JFC310" s="30"/>
      <c r="JFD310" s="30"/>
      <c r="JFE310" s="30"/>
      <c r="JFF310" s="30"/>
      <c r="JFG310" s="30"/>
      <c r="JFH310" s="30"/>
      <c r="JFI310" s="30"/>
      <c r="JFJ310" s="30"/>
      <c r="JFK310" s="30"/>
      <c r="JFL310" s="30"/>
      <c r="JFM310" s="30"/>
      <c r="JFN310" s="30"/>
      <c r="JFO310" s="30"/>
      <c r="JFP310" s="30"/>
      <c r="JFQ310" s="30"/>
      <c r="JFR310" s="30"/>
      <c r="JFS310" s="30"/>
      <c r="JFT310" s="30"/>
      <c r="JFU310" s="30"/>
      <c r="JFV310" s="30"/>
      <c r="JFW310" s="30"/>
      <c r="JFX310" s="30"/>
      <c r="JFY310" s="30"/>
      <c r="JFZ310" s="30"/>
      <c r="JGA310" s="30"/>
      <c r="JGB310" s="30"/>
      <c r="JGC310" s="30"/>
      <c r="JGD310" s="30"/>
      <c r="JGE310" s="30"/>
      <c r="JGF310" s="30"/>
      <c r="JGG310" s="30"/>
      <c r="JGH310" s="30"/>
      <c r="JGI310" s="30"/>
      <c r="JGJ310" s="30"/>
      <c r="JGK310" s="30"/>
      <c r="JGL310" s="30"/>
      <c r="JGM310" s="30"/>
      <c r="JGN310" s="30"/>
      <c r="JGO310" s="30"/>
      <c r="JGP310" s="30"/>
      <c r="JGQ310" s="30"/>
      <c r="JGR310" s="30"/>
      <c r="JGS310" s="30"/>
      <c r="JGT310" s="30"/>
      <c r="JGU310" s="30"/>
      <c r="JGV310" s="30"/>
      <c r="JGW310" s="30"/>
      <c r="JGX310" s="30"/>
      <c r="JGY310" s="30"/>
      <c r="JGZ310" s="30"/>
      <c r="JHA310" s="30"/>
      <c r="JHB310" s="30"/>
      <c r="JHC310" s="30"/>
      <c r="JHD310" s="30"/>
      <c r="JHE310" s="30"/>
      <c r="JHF310" s="30"/>
      <c r="JHG310" s="30"/>
      <c r="JHH310" s="30"/>
      <c r="JHI310" s="30"/>
      <c r="JHJ310" s="30"/>
      <c r="JHK310" s="30"/>
      <c r="JHL310" s="30"/>
      <c r="JHM310" s="30"/>
      <c r="JHN310" s="30"/>
      <c r="JHO310" s="30"/>
      <c r="JHP310" s="30"/>
      <c r="JHQ310" s="30"/>
      <c r="JHR310" s="30"/>
      <c r="JHS310" s="30"/>
      <c r="JHT310" s="30"/>
      <c r="JHU310" s="30"/>
      <c r="JHV310" s="30"/>
      <c r="JHW310" s="30"/>
      <c r="JHX310" s="30"/>
      <c r="JHY310" s="30"/>
      <c r="JHZ310" s="30"/>
      <c r="JIA310" s="30"/>
      <c r="JIB310" s="30"/>
      <c r="JIC310" s="30"/>
      <c r="JID310" s="30"/>
      <c r="JIE310" s="30"/>
      <c r="JIF310" s="30"/>
      <c r="JIG310" s="30"/>
      <c r="JIH310" s="30"/>
      <c r="JII310" s="30"/>
      <c r="JIJ310" s="30"/>
      <c r="JIK310" s="30"/>
      <c r="JIL310" s="30"/>
      <c r="JIM310" s="30"/>
      <c r="JIN310" s="30"/>
      <c r="JIO310" s="30"/>
      <c r="JIP310" s="30"/>
      <c r="JIQ310" s="30"/>
      <c r="JIR310" s="30"/>
      <c r="JIS310" s="30"/>
      <c r="JIT310" s="30"/>
      <c r="JIU310" s="30"/>
      <c r="JIV310" s="30"/>
      <c r="JIW310" s="30"/>
      <c r="JIX310" s="30"/>
      <c r="JIY310" s="30"/>
      <c r="JIZ310" s="30"/>
      <c r="JJA310" s="30"/>
      <c r="JJB310" s="30"/>
      <c r="JJC310" s="30"/>
      <c r="JJD310" s="30"/>
      <c r="JJE310" s="30"/>
      <c r="JJF310" s="30"/>
      <c r="JJG310" s="30"/>
      <c r="JJH310" s="30"/>
      <c r="JJI310" s="30"/>
      <c r="JJJ310" s="30"/>
      <c r="JJK310" s="30"/>
      <c r="JJL310" s="30"/>
      <c r="JJM310" s="30"/>
      <c r="JJN310" s="30"/>
      <c r="JJO310" s="30"/>
      <c r="JJP310" s="30"/>
      <c r="JJQ310" s="30"/>
      <c r="JJR310" s="30"/>
      <c r="JJS310" s="30"/>
      <c r="JJT310" s="30"/>
      <c r="JJU310" s="30"/>
      <c r="JJV310" s="30"/>
      <c r="JJW310" s="30"/>
      <c r="JJX310" s="30"/>
      <c r="JJY310" s="30"/>
      <c r="JJZ310" s="30"/>
      <c r="JKA310" s="30"/>
      <c r="JKB310" s="30"/>
      <c r="JKC310" s="30"/>
      <c r="JKD310" s="30"/>
      <c r="JKE310" s="30"/>
      <c r="JKF310" s="30"/>
      <c r="JKG310" s="30"/>
      <c r="JKH310" s="30"/>
      <c r="JKI310" s="30"/>
      <c r="JKJ310" s="30"/>
      <c r="JKK310" s="30"/>
      <c r="JKL310" s="30"/>
      <c r="JKM310" s="30"/>
      <c r="JKN310" s="30"/>
      <c r="JKO310" s="30"/>
      <c r="JKP310" s="30"/>
      <c r="JKQ310" s="30"/>
      <c r="JKR310" s="30"/>
      <c r="JKS310" s="30"/>
      <c r="JKT310" s="30"/>
      <c r="JKU310" s="30"/>
      <c r="JKV310" s="30"/>
      <c r="JKW310" s="30"/>
      <c r="JKX310" s="30"/>
      <c r="JKY310" s="30"/>
      <c r="JKZ310" s="30"/>
      <c r="JLA310" s="30"/>
      <c r="JLB310" s="30"/>
      <c r="JLC310" s="30"/>
      <c r="JLD310" s="30"/>
      <c r="JLE310" s="30"/>
      <c r="JLF310" s="30"/>
      <c r="JLG310" s="30"/>
      <c r="JLH310" s="30"/>
      <c r="JLI310" s="30"/>
      <c r="JLJ310" s="30"/>
      <c r="JLK310" s="30"/>
      <c r="JLL310" s="30"/>
      <c r="JLM310" s="30"/>
      <c r="JLN310" s="30"/>
      <c r="JLO310" s="30"/>
      <c r="JLP310" s="30"/>
      <c r="JLQ310" s="30"/>
      <c r="JLR310" s="30"/>
      <c r="JLS310" s="30"/>
      <c r="JLT310" s="30"/>
      <c r="JLU310" s="30"/>
      <c r="JLV310" s="30"/>
      <c r="JLW310" s="30"/>
      <c r="JLX310" s="30"/>
      <c r="JLY310" s="30"/>
      <c r="JLZ310" s="30"/>
      <c r="JMA310" s="30"/>
      <c r="JMB310" s="30"/>
      <c r="JMC310" s="30"/>
      <c r="JMD310" s="30"/>
      <c r="JME310" s="30"/>
      <c r="JMF310" s="30"/>
      <c r="JMG310" s="30"/>
      <c r="JMH310" s="30"/>
      <c r="JMI310" s="30"/>
      <c r="JMJ310" s="30"/>
      <c r="JMK310" s="30"/>
      <c r="JML310" s="30"/>
      <c r="JMM310" s="30"/>
      <c r="JMN310" s="30"/>
      <c r="JMO310" s="30"/>
      <c r="JMP310" s="30"/>
      <c r="JMQ310" s="30"/>
      <c r="JMR310" s="30"/>
      <c r="JMS310" s="30"/>
      <c r="JMT310" s="30"/>
      <c r="JMU310" s="30"/>
      <c r="JMV310" s="30"/>
      <c r="JMW310" s="30"/>
      <c r="JMX310" s="30"/>
      <c r="JMY310" s="30"/>
      <c r="JMZ310" s="30"/>
      <c r="JNA310" s="30"/>
      <c r="JNB310" s="30"/>
      <c r="JNC310" s="30"/>
      <c r="JND310" s="30"/>
      <c r="JNE310" s="30"/>
      <c r="JNF310" s="30"/>
      <c r="JNG310" s="30"/>
      <c r="JNH310" s="30"/>
      <c r="JNI310" s="30"/>
      <c r="JNJ310" s="30"/>
      <c r="JNK310" s="30"/>
      <c r="JNL310" s="30"/>
      <c r="JNM310" s="30"/>
      <c r="JNN310" s="30"/>
      <c r="JNO310" s="30"/>
      <c r="JNP310" s="30"/>
      <c r="JNQ310" s="30"/>
      <c r="JNR310" s="30"/>
      <c r="JNS310" s="30"/>
      <c r="JNT310" s="30"/>
      <c r="JNU310" s="30"/>
      <c r="JNV310" s="30"/>
      <c r="JNW310" s="30"/>
      <c r="JNX310" s="30"/>
      <c r="JNY310" s="30"/>
      <c r="JNZ310" s="30"/>
      <c r="JOA310" s="30"/>
      <c r="JOB310" s="30"/>
      <c r="JOC310" s="30"/>
      <c r="JOD310" s="30"/>
      <c r="JOE310" s="30"/>
      <c r="JOF310" s="30"/>
      <c r="JOG310" s="30"/>
      <c r="JOH310" s="30"/>
      <c r="JOI310" s="30"/>
      <c r="JOJ310" s="30"/>
      <c r="JOK310" s="30"/>
      <c r="JOL310" s="30"/>
      <c r="JOM310" s="30"/>
      <c r="JON310" s="30"/>
      <c r="JOO310" s="30"/>
      <c r="JOP310" s="30"/>
      <c r="JOQ310" s="30"/>
      <c r="JOR310" s="30"/>
      <c r="JOS310" s="30"/>
      <c r="JOT310" s="30"/>
      <c r="JOU310" s="30"/>
      <c r="JOV310" s="30"/>
      <c r="JOW310" s="30"/>
      <c r="JOX310" s="30"/>
      <c r="JOY310" s="30"/>
      <c r="JOZ310" s="30"/>
      <c r="JPA310" s="30"/>
      <c r="JPB310" s="30"/>
      <c r="JPC310" s="30"/>
      <c r="JPD310" s="30"/>
      <c r="JPE310" s="30"/>
      <c r="JPF310" s="30"/>
      <c r="JPG310" s="30"/>
      <c r="JPH310" s="30"/>
      <c r="JPI310" s="30"/>
      <c r="JPJ310" s="30"/>
      <c r="JPK310" s="30"/>
      <c r="JPL310" s="30"/>
      <c r="JPM310" s="30"/>
      <c r="JPN310" s="30"/>
      <c r="JPO310" s="30"/>
      <c r="JPP310" s="30"/>
      <c r="JPQ310" s="30"/>
      <c r="JPR310" s="30"/>
      <c r="JPS310" s="30"/>
      <c r="JPT310" s="30"/>
      <c r="JPU310" s="30"/>
      <c r="JPV310" s="30"/>
      <c r="JPW310" s="30"/>
      <c r="JPX310" s="30"/>
      <c r="JPY310" s="30"/>
      <c r="JPZ310" s="30"/>
      <c r="JQA310" s="30"/>
      <c r="JQB310" s="30"/>
      <c r="JQC310" s="30"/>
      <c r="JQD310" s="30"/>
      <c r="JQE310" s="30"/>
      <c r="JQF310" s="30"/>
      <c r="JQG310" s="30"/>
      <c r="JQH310" s="30"/>
      <c r="JQI310" s="30"/>
      <c r="JQJ310" s="30"/>
      <c r="JQK310" s="30"/>
      <c r="JQL310" s="30"/>
      <c r="JQM310" s="30"/>
      <c r="JQN310" s="30"/>
      <c r="JQO310" s="30"/>
      <c r="JQP310" s="30"/>
      <c r="JQQ310" s="30"/>
      <c r="JQR310" s="30"/>
      <c r="JQS310" s="30"/>
      <c r="JQT310" s="30"/>
      <c r="JQU310" s="30"/>
      <c r="JQV310" s="30"/>
      <c r="JQW310" s="30"/>
      <c r="JQX310" s="30"/>
      <c r="JQY310" s="30"/>
      <c r="JQZ310" s="30"/>
      <c r="JRA310" s="30"/>
      <c r="JRB310" s="30"/>
      <c r="JRC310" s="30"/>
      <c r="JRD310" s="30"/>
      <c r="JRE310" s="30"/>
      <c r="JRF310" s="30"/>
      <c r="JRG310" s="30"/>
      <c r="JRH310" s="30"/>
      <c r="JRI310" s="30"/>
      <c r="JRJ310" s="30"/>
      <c r="JRK310" s="30"/>
      <c r="JRL310" s="30"/>
      <c r="JRM310" s="30"/>
      <c r="JRN310" s="30"/>
      <c r="JRO310" s="30"/>
      <c r="JRP310" s="30"/>
      <c r="JRQ310" s="30"/>
      <c r="JRR310" s="30"/>
      <c r="JRS310" s="30"/>
      <c r="JRT310" s="30"/>
      <c r="JRU310" s="30"/>
      <c r="JRV310" s="30"/>
      <c r="JRW310" s="30"/>
      <c r="JRX310" s="30"/>
      <c r="JRY310" s="30"/>
      <c r="JRZ310" s="30"/>
      <c r="JSA310" s="30"/>
      <c r="JSB310" s="30"/>
      <c r="JSC310" s="30"/>
      <c r="JSD310" s="30"/>
      <c r="JSE310" s="30"/>
      <c r="JSF310" s="30"/>
      <c r="JSG310" s="30"/>
      <c r="JSH310" s="30"/>
      <c r="JSI310" s="30"/>
      <c r="JSJ310" s="30"/>
      <c r="JSK310" s="30"/>
      <c r="JSL310" s="30"/>
      <c r="JSM310" s="30"/>
      <c r="JSN310" s="30"/>
      <c r="JSO310" s="30"/>
      <c r="JSP310" s="30"/>
      <c r="JSQ310" s="30"/>
      <c r="JSR310" s="30"/>
      <c r="JSS310" s="30"/>
      <c r="JST310" s="30"/>
      <c r="JSU310" s="30"/>
      <c r="JSV310" s="30"/>
      <c r="JSW310" s="30"/>
      <c r="JSX310" s="30"/>
      <c r="JSY310" s="30"/>
      <c r="JSZ310" s="30"/>
      <c r="JTA310" s="30"/>
      <c r="JTB310" s="30"/>
      <c r="JTC310" s="30"/>
      <c r="JTD310" s="30"/>
      <c r="JTE310" s="30"/>
      <c r="JTF310" s="30"/>
      <c r="JTG310" s="30"/>
      <c r="JTH310" s="30"/>
      <c r="JTI310" s="30"/>
      <c r="JTJ310" s="30"/>
      <c r="JTK310" s="30"/>
      <c r="JTL310" s="30"/>
      <c r="JTM310" s="30"/>
      <c r="JTN310" s="30"/>
      <c r="JTO310" s="30"/>
      <c r="JTP310" s="30"/>
      <c r="JTQ310" s="30"/>
      <c r="JTR310" s="30"/>
      <c r="JTS310" s="30"/>
      <c r="JTT310" s="30"/>
      <c r="JTU310" s="30"/>
      <c r="JTV310" s="30"/>
      <c r="JTW310" s="30"/>
      <c r="JTX310" s="30"/>
      <c r="JTY310" s="30"/>
      <c r="JTZ310" s="30"/>
      <c r="JUA310" s="30"/>
      <c r="JUB310" s="30"/>
      <c r="JUC310" s="30"/>
      <c r="JUD310" s="30"/>
      <c r="JUE310" s="30"/>
      <c r="JUF310" s="30"/>
      <c r="JUG310" s="30"/>
      <c r="JUH310" s="30"/>
      <c r="JUI310" s="30"/>
      <c r="JUJ310" s="30"/>
      <c r="JUK310" s="30"/>
      <c r="JUL310" s="30"/>
      <c r="JUM310" s="30"/>
      <c r="JUN310" s="30"/>
      <c r="JUO310" s="30"/>
      <c r="JUP310" s="30"/>
      <c r="JUQ310" s="30"/>
      <c r="JUR310" s="30"/>
      <c r="JUS310" s="30"/>
      <c r="JUT310" s="30"/>
      <c r="JUU310" s="30"/>
      <c r="JUV310" s="30"/>
      <c r="JUW310" s="30"/>
      <c r="JUX310" s="30"/>
      <c r="JUY310" s="30"/>
      <c r="JUZ310" s="30"/>
      <c r="JVA310" s="30"/>
      <c r="JVB310" s="30"/>
      <c r="JVC310" s="30"/>
      <c r="JVD310" s="30"/>
      <c r="JVE310" s="30"/>
      <c r="JVF310" s="30"/>
      <c r="JVG310" s="30"/>
      <c r="JVH310" s="30"/>
      <c r="JVI310" s="30"/>
      <c r="JVJ310" s="30"/>
      <c r="JVK310" s="30"/>
      <c r="JVL310" s="30"/>
      <c r="JVM310" s="30"/>
      <c r="JVN310" s="30"/>
      <c r="JVO310" s="30"/>
      <c r="JVP310" s="30"/>
      <c r="JVQ310" s="30"/>
      <c r="JVR310" s="30"/>
      <c r="JVS310" s="30"/>
      <c r="JVT310" s="30"/>
      <c r="JVU310" s="30"/>
      <c r="JVV310" s="30"/>
      <c r="JVW310" s="30"/>
      <c r="JVX310" s="30"/>
      <c r="JVY310" s="30"/>
      <c r="JVZ310" s="30"/>
      <c r="JWA310" s="30"/>
      <c r="JWB310" s="30"/>
      <c r="JWC310" s="30"/>
      <c r="JWD310" s="30"/>
      <c r="JWE310" s="30"/>
      <c r="JWF310" s="30"/>
      <c r="JWG310" s="30"/>
      <c r="JWH310" s="30"/>
      <c r="JWI310" s="30"/>
      <c r="JWJ310" s="30"/>
      <c r="JWK310" s="30"/>
      <c r="JWL310" s="30"/>
      <c r="JWM310" s="30"/>
      <c r="JWN310" s="30"/>
      <c r="JWO310" s="30"/>
      <c r="JWP310" s="30"/>
      <c r="JWQ310" s="30"/>
      <c r="JWR310" s="30"/>
      <c r="JWS310" s="30"/>
      <c r="JWT310" s="30"/>
      <c r="JWU310" s="30"/>
      <c r="JWV310" s="30"/>
      <c r="JWW310" s="30"/>
      <c r="JWX310" s="30"/>
      <c r="JWY310" s="30"/>
      <c r="JWZ310" s="30"/>
      <c r="JXA310" s="30"/>
      <c r="JXB310" s="30"/>
      <c r="JXC310" s="30"/>
      <c r="JXD310" s="30"/>
      <c r="JXE310" s="30"/>
      <c r="JXF310" s="30"/>
      <c r="JXG310" s="30"/>
      <c r="JXH310" s="30"/>
      <c r="JXI310" s="30"/>
      <c r="JXJ310" s="30"/>
      <c r="JXK310" s="30"/>
      <c r="JXL310" s="30"/>
      <c r="JXM310" s="30"/>
      <c r="JXN310" s="30"/>
      <c r="JXO310" s="30"/>
      <c r="JXP310" s="30"/>
      <c r="JXQ310" s="30"/>
      <c r="JXR310" s="30"/>
      <c r="JXS310" s="30"/>
      <c r="JXT310" s="30"/>
      <c r="JXU310" s="30"/>
      <c r="JXV310" s="30"/>
      <c r="JXW310" s="30"/>
      <c r="JXX310" s="30"/>
      <c r="JXY310" s="30"/>
      <c r="JXZ310" s="30"/>
      <c r="JYA310" s="30"/>
      <c r="JYB310" s="30"/>
      <c r="JYC310" s="30"/>
      <c r="JYD310" s="30"/>
      <c r="JYE310" s="30"/>
      <c r="JYF310" s="30"/>
      <c r="JYG310" s="30"/>
      <c r="JYH310" s="30"/>
      <c r="JYI310" s="30"/>
      <c r="JYJ310" s="30"/>
      <c r="JYK310" s="30"/>
      <c r="JYL310" s="30"/>
      <c r="JYM310" s="30"/>
      <c r="JYN310" s="30"/>
      <c r="JYO310" s="30"/>
      <c r="JYP310" s="30"/>
      <c r="JYQ310" s="30"/>
      <c r="JYR310" s="30"/>
      <c r="JYS310" s="30"/>
      <c r="JYT310" s="30"/>
      <c r="JYU310" s="30"/>
      <c r="JYV310" s="30"/>
      <c r="JYW310" s="30"/>
      <c r="JYX310" s="30"/>
      <c r="JYY310" s="30"/>
      <c r="JYZ310" s="30"/>
      <c r="JZA310" s="30"/>
      <c r="JZB310" s="30"/>
      <c r="JZC310" s="30"/>
      <c r="JZD310" s="30"/>
      <c r="JZE310" s="30"/>
      <c r="JZF310" s="30"/>
      <c r="JZG310" s="30"/>
      <c r="JZH310" s="30"/>
      <c r="JZI310" s="30"/>
      <c r="JZJ310" s="30"/>
      <c r="JZK310" s="30"/>
      <c r="JZL310" s="30"/>
      <c r="JZM310" s="30"/>
      <c r="JZN310" s="30"/>
      <c r="JZO310" s="30"/>
      <c r="JZP310" s="30"/>
      <c r="JZQ310" s="30"/>
      <c r="JZR310" s="30"/>
      <c r="JZS310" s="30"/>
      <c r="JZT310" s="30"/>
      <c r="JZU310" s="30"/>
      <c r="JZV310" s="30"/>
      <c r="JZW310" s="30"/>
      <c r="JZX310" s="30"/>
      <c r="JZY310" s="30"/>
      <c r="JZZ310" s="30"/>
      <c r="KAA310" s="30"/>
      <c r="KAB310" s="30"/>
      <c r="KAC310" s="30"/>
      <c r="KAD310" s="30"/>
      <c r="KAE310" s="30"/>
      <c r="KAF310" s="30"/>
      <c r="KAG310" s="30"/>
      <c r="KAH310" s="30"/>
      <c r="KAI310" s="30"/>
      <c r="KAJ310" s="30"/>
      <c r="KAK310" s="30"/>
      <c r="KAL310" s="30"/>
      <c r="KAM310" s="30"/>
      <c r="KAN310" s="30"/>
      <c r="KAO310" s="30"/>
      <c r="KAP310" s="30"/>
      <c r="KAQ310" s="30"/>
      <c r="KAR310" s="30"/>
      <c r="KAS310" s="30"/>
      <c r="KAT310" s="30"/>
      <c r="KAU310" s="30"/>
      <c r="KAV310" s="30"/>
      <c r="KAW310" s="30"/>
      <c r="KAX310" s="30"/>
      <c r="KAY310" s="30"/>
      <c r="KAZ310" s="30"/>
      <c r="KBA310" s="30"/>
      <c r="KBB310" s="30"/>
      <c r="KBC310" s="30"/>
      <c r="KBD310" s="30"/>
      <c r="KBE310" s="30"/>
      <c r="KBF310" s="30"/>
      <c r="KBG310" s="30"/>
      <c r="KBH310" s="30"/>
      <c r="KBI310" s="30"/>
      <c r="KBJ310" s="30"/>
      <c r="KBK310" s="30"/>
      <c r="KBL310" s="30"/>
      <c r="KBM310" s="30"/>
      <c r="KBN310" s="30"/>
      <c r="KBO310" s="30"/>
      <c r="KBP310" s="30"/>
      <c r="KBQ310" s="30"/>
      <c r="KBR310" s="30"/>
      <c r="KBS310" s="30"/>
      <c r="KBT310" s="30"/>
      <c r="KBU310" s="30"/>
      <c r="KBV310" s="30"/>
      <c r="KBW310" s="30"/>
      <c r="KBX310" s="30"/>
      <c r="KBY310" s="30"/>
      <c r="KBZ310" s="30"/>
      <c r="KCA310" s="30"/>
      <c r="KCB310" s="30"/>
      <c r="KCC310" s="30"/>
      <c r="KCD310" s="30"/>
      <c r="KCE310" s="30"/>
      <c r="KCF310" s="30"/>
      <c r="KCG310" s="30"/>
      <c r="KCH310" s="30"/>
      <c r="KCI310" s="30"/>
      <c r="KCJ310" s="30"/>
      <c r="KCK310" s="30"/>
      <c r="KCL310" s="30"/>
      <c r="KCM310" s="30"/>
      <c r="KCN310" s="30"/>
      <c r="KCO310" s="30"/>
      <c r="KCP310" s="30"/>
      <c r="KCQ310" s="30"/>
      <c r="KCR310" s="30"/>
      <c r="KCS310" s="30"/>
      <c r="KCT310" s="30"/>
      <c r="KCU310" s="30"/>
      <c r="KCV310" s="30"/>
      <c r="KCW310" s="30"/>
      <c r="KCX310" s="30"/>
      <c r="KCY310" s="30"/>
      <c r="KCZ310" s="30"/>
      <c r="KDA310" s="30"/>
      <c r="KDB310" s="30"/>
      <c r="KDC310" s="30"/>
      <c r="KDD310" s="30"/>
      <c r="KDE310" s="30"/>
      <c r="KDF310" s="30"/>
      <c r="KDG310" s="30"/>
      <c r="KDH310" s="30"/>
      <c r="KDI310" s="30"/>
      <c r="KDJ310" s="30"/>
      <c r="KDK310" s="30"/>
      <c r="KDL310" s="30"/>
      <c r="KDM310" s="30"/>
      <c r="KDN310" s="30"/>
      <c r="KDO310" s="30"/>
      <c r="KDP310" s="30"/>
      <c r="KDQ310" s="30"/>
      <c r="KDR310" s="30"/>
      <c r="KDS310" s="30"/>
      <c r="KDT310" s="30"/>
      <c r="KDU310" s="30"/>
      <c r="KDV310" s="30"/>
      <c r="KDW310" s="30"/>
      <c r="KDX310" s="30"/>
      <c r="KDY310" s="30"/>
      <c r="KDZ310" s="30"/>
      <c r="KEA310" s="30"/>
      <c r="KEB310" s="30"/>
      <c r="KEC310" s="30"/>
      <c r="KED310" s="30"/>
      <c r="KEE310" s="30"/>
      <c r="KEF310" s="30"/>
      <c r="KEG310" s="30"/>
      <c r="KEH310" s="30"/>
      <c r="KEI310" s="30"/>
      <c r="KEJ310" s="30"/>
      <c r="KEK310" s="30"/>
      <c r="KEL310" s="30"/>
      <c r="KEM310" s="30"/>
      <c r="KEN310" s="30"/>
      <c r="KEO310" s="30"/>
      <c r="KEP310" s="30"/>
      <c r="KEQ310" s="30"/>
      <c r="KER310" s="30"/>
      <c r="KES310" s="30"/>
      <c r="KET310" s="30"/>
      <c r="KEU310" s="30"/>
      <c r="KEV310" s="30"/>
      <c r="KEW310" s="30"/>
      <c r="KEX310" s="30"/>
      <c r="KEY310" s="30"/>
      <c r="KEZ310" s="30"/>
      <c r="KFA310" s="30"/>
      <c r="KFB310" s="30"/>
      <c r="KFC310" s="30"/>
      <c r="KFD310" s="30"/>
      <c r="KFE310" s="30"/>
      <c r="KFF310" s="30"/>
      <c r="KFG310" s="30"/>
      <c r="KFH310" s="30"/>
      <c r="KFI310" s="30"/>
      <c r="KFJ310" s="30"/>
      <c r="KFK310" s="30"/>
      <c r="KFL310" s="30"/>
      <c r="KFM310" s="30"/>
      <c r="KFN310" s="30"/>
      <c r="KFO310" s="30"/>
      <c r="KFP310" s="30"/>
      <c r="KFQ310" s="30"/>
      <c r="KFR310" s="30"/>
      <c r="KFS310" s="30"/>
      <c r="KFT310" s="30"/>
      <c r="KFU310" s="30"/>
      <c r="KFV310" s="30"/>
      <c r="KFW310" s="30"/>
      <c r="KFX310" s="30"/>
      <c r="KFY310" s="30"/>
      <c r="KFZ310" s="30"/>
      <c r="KGA310" s="30"/>
      <c r="KGB310" s="30"/>
      <c r="KGC310" s="30"/>
      <c r="KGD310" s="30"/>
      <c r="KGE310" s="30"/>
      <c r="KGF310" s="30"/>
      <c r="KGG310" s="30"/>
      <c r="KGH310" s="30"/>
      <c r="KGI310" s="30"/>
      <c r="KGJ310" s="30"/>
      <c r="KGK310" s="30"/>
      <c r="KGL310" s="30"/>
      <c r="KGM310" s="30"/>
      <c r="KGN310" s="30"/>
      <c r="KGO310" s="30"/>
      <c r="KGP310" s="30"/>
      <c r="KGQ310" s="30"/>
      <c r="KGR310" s="30"/>
      <c r="KGS310" s="30"/>
      <c r="KGT310" s="30"/>
      <c r="KGU310" s="30"/>
      <c r="KGV310" s="30"/>
      <c r="KGW310" s="30"/>
      <c r="KGX310" s="30"/>
      <c r="KGY310" s="30"/>
      <c r="KGZ310" s="30"/>
      <c r="KHA310" s="30"/>
      <c r="KHB310" s="30"/>
      <c r="KHC310" s="30"/>
      <c r="KHD310" s="30"/>
      <c r="KHE310" s="30"/>
      <c r="KHF310" s="30"/>
      <c r="KHG310" s="30"/>
      <c r="KHH310" s="30"/>
      <c r="KHI310" s="30"/>
      <c r="KHJ310" s="30"/>
      <c r="KHK310" s="30"/>
      <c r="KHL310" s="30"/>
      <c r="KHM310" s="30"/>
      <c r="KHN310" s="30"/>
      <c r="KHO310" s="30"/>
      <c r="KHP310" s="30"/>
      <c r="KHQ310" s="30"/>
      <c r="KHR310" s="30"/>
      <c r="KHS310" s="30"/>
      <c r="KHT310" s="30"/>
      <c r="KHU310" s="30"/>
      <c r="KHV310" s="30"/>
      <c r="KHW310" s="30"/>
      <c r="KHX310" s="30"/>
      <c r="KHY310" s="30"/>
      <c r="KHZ310" s="30"/>
      <c r="KIA310" s="30"/>
      <c r="KIB310" s="30"/>
      <c r="KIC310" s="30"/>
      <c r="KID310" s="30"/>
      <c r="KIE310" s="30"/>
      <c r="KIF310" s="30"/>
      <c r="KIG310" s="30"/>
      <c r="KIH310" s="30"/>
      <c r="KII310" s="30"/>
      <c r="KIJ310" s="30"/>
      <c r="KIK310" s="30"/>
      <c r="KIL310" s="30"/>
      <c r="KIM310" s="30"/>
      <c r="KIN310" s="30"/>
      <c r="KIO310" s="30"/>
      <c r="KIP310" s="30"/>
      <c r="KIQ310" s="30"/>
      <c r="KIR310" s="30"/>
      <c r="KIS310" s="30"/>
      <c r="KIT310" s="30"/>
      <c r="KIU310" s="30"/>
      <c r="KIV310" s="30"/>
      <c r="KIW310" s="30"/>
      <c r="KIX310" s="30"/>
      <c r="KIY310" s="30"/>
      <c r="KIZ310" s="30"/>
      <c r="KJA310" s="30"/>
      <c r="KJB310" s="30"/>
      <c r="KJC310" s="30"/>
      <c r="KJD310" s="30"/>
      <c r="KJE310" s="30"/>
      <c r="KJF310" s="30"/>
      <c r="KJG310" s="30"/>
      <c r="KJH310" s="30"/>
      <c r="KJI310" s="30"/>
      <c r="KJJ310" s="30"/>
      <c r="KJK310" s="30"/>
      <c r="KJL310" s="30"/>
      <c r="KJM310" s="30"/>
      <c r="KJN310" s="30"/>
      <c r="KJO310" s="30"/>
      <c r="KJP310" s="30"/>
      <c r="KJQ310" s="30"/>
      <c r="KJR310" s="30"/>
      <c r="KJS310" s="30"/>
      <c r="KJT310" s="30"/>
      <c r="KJU310" s="30"/>
      <c r="KJV310" s="30"/>
      <c r="KJW310" s="30"/>
      <c r="KJX310" s="30"/>
      <c r="KJY310" s="30"/>
      <c r="KJZ310" s="30"/>
      <c r="KKA310" s="30"/>
      <c r="KKB310" s="30"/>
      <c r="KKC310" s="30"/>
      <c r="KKD310" s="30"/>
      <c r="KKE310" s="30"/>
      <c r="KKF310" s="30"/>
      <c r="KKG310" s="30"/>
      <c r="KKH310" s="30"/>
      <c r="KKI310" s="30"/>
      <c r="KKJ310" s="30"/>
      <c r="KKK310" s="30"/>
      <c r="KKL310" s="30"/>
      <c r="KKM310" s="30"/>
      <c r="KKN310" s="30"/>
      <c r="KKO310" s="30"/>
      <c r="KKP310" s="30"/>
      <c r="KKQ310" s="30"/>
      <c r="KKR310" s="30"/>
      <c r="KKS310" s="30"/>
      <c r="KKT310" s="30"/>
      <c r="KKU310" s="30"/>
      <c r="KKV310" s="30"/>
      <c r="KKW310" s="30"/>
      <c r="KKX310" s="30"/>
      <c r="KKY310" s="30"/>
      <c r="KKZ310" s="30"/>
      <c r="KLA310" s="30"/>
      <c r="KLB310" s="30"/>
      <c r="KLC310" s="30"/>
      <c r="KLD310" s="30"/>
      <c r="KLE310" s="30"/>
      <c r="KLF310" s="30"/>
      <c r="KLG310" s="30"/>
      <c r="KLH310" s="30"/>
      <c r="KLI310" s="30"/>
      <c r="KLJ310" s="30"/>
      <c r="KLK310" s="30"/>
      <c r="KLL310" s="30"/>
      <c r="KLM310" s="30"/>
      <c r="KLN310" s="30"/>
      <c r="KLO310" s="30"/>
      <c r="KLP310" s="30"/>
      <c r="KLQ310" s="30"/>
      <c r="KLR310" s="30"/>
      <c r="KLS310" s="30"/>
      <c r="KLT310" s="30"/>
      <c r="KLU310" s="30"/>
      <c r="KLV310" s="30"/>
      <c r="KLW310" s="30"/>
      <c r="KLX310" s="30"/>
      <c r="KLY310" s="30"/>
      <c r="KLZ310" s="30"/>
      <c r="KMA310" s="30"/>
      <c r="KMB310" s="30"/>
      <c r="KMC310" s="30"/>
      <c r="KMD310" s="30"/>
      <c r="KME310" s="30"/>
      <c r="KMF310" s="30"/>
      <c r="KMG310" s="30"/>
      <c r="KMH310" s="30"/>
      <c r="KMI310" s="30"/>
      <c r="KMJ310" s="30"/>
      <c r="KMK310" s="30"/>
      <c r="KML310" s="30"/>
      <c r="KMM310" s="30"/>
      <c r="KMN310" s="30"/>
      <c r="KMO310" s="30"/>
      <c r="KMP310" s="30"/>
      <c r="KMQ310" s="30"/>
      <c r="KMR310" s="30"/>
      <c r="KMS310" s="30"/>
      <c r="KMT310" s="30"/>
      <c r="KMU310" s="30"/>
      <c r="KMV310" s="30"/>
      <c r="KMW310" s="30"/>
      <c r="KMX310" s="30"/>
      <c r="KMY310" s="30"/>
      <c r="KMZ310" s="30"/>
      <c r="KNA310" s="30"/>
      <c r="KNB310" s="30"/>
      <c r="KNC310" s="30"/>
      <c r="KND310" s="30"/>
      <c r="KNE310" s="30"/>
      <c r="KNF310" s="30"/>
      <c r="KNG310" s="30"/>
      <c r="KNH310" s="30"/>
      <c r="KNI310" s="30"/>
      <c r="KNJ310" s="30"/>
      <c r="KNK310" s="30"/>
      <c r="KNL310" s="30"/>
      <c r="KNM310" s="30"/>
      <c r="KNN310" s="30"/>
      <c r="KNO310" s="30"/>
      <c r="KNP310" s="30"/>
      <c r="KNQ310" s="30"/>
      <c r="KNR310" s="30"/>
      <c r="KNS310" s="30"/>
      <c r="KNT310" s="30"/>
      <c r="KNU310" s="30"/>
      <c r="KNV310" s="30"/>
      <c r="KNW310" s="30"/>
      <c r="KNX310" s="30"/>
      <c r="KNY310" s="30"/>
      <c r="KNZ310" s="30"/>
      <c r="KOA310" s="30"/>
      <c r="KOB310" s="30"/>
      <c r="KOC310" s="30"/>
      <c r="KOD310" s="30"/>
      <c r="KOE310" s="30"/>
      <c r="KOF310" s="30"/>
      <c r="KOG310" s="30"/>
      <c r="KOH310" s="30"/>
      <c r="KOI310" s="30"/>
      <c r="KOJ310" s="30"/>
      <c r="KOK310" s="30"/>
      <c r="KOL310" s="30"/>
      <c r="KOM310" s="30"/>
      <c r="KON310" s="30"/>
      <c r="KOO310" s="30"/>
      <c r="KOP310" s="30"/>
      <c r="KOQ310" s="30"/>
      <c r="KOR310" s="30"/>
      <c r="KOS310" s="30"/>
      <c r="KOT310" s="30"/>
      <c r="KOU310" s="30"/>
      <c r="KOV310" s="30"/>
      <c r="KOW310" s="30"/>
      <c r="KOX310" s="30"/>
      <c r="KOY310" s="30"/>
      <c r="KOZ310" s="30"/>
      <c r="KPA310" s="30"/>
      <c r="KPB310" s="30"/>
      <c r="KPC310" s="30"/>
      <c r="KPD310" s="30"/>
      <c r="KPE310" s="30"/>
      <c r="KPF310" s="30"/>
      <c r="KPG310" s="30"/>
      <c r="KPH310" s="30"/>
      <c r="KPI310" s="30"/>
      <c r="KPJ310" s="30"/>
      <c r="KPK310" s="30"/>
      <c r="KPL310" s="30"/>
      <c r="KPM310" s="30"/>
      <c r="KPN310" s="30"/>
      <c r="KPO310" s="30"/>
      <c r="KPP310" s="30"/>
      <c r="KPQ310" s="30"/>
      <c r="KPR310" s="30"/>
      <c r="KPS310" s="30"/>
      <c r="KPT310" s="30"/>
      <c r="KPU310" s="30"/>
      <c r="KPV310" s="30"/>
      <c r="KPW310" s="30"/>
      <c r="KPX310" s="30"/>
      <c r="KPY310" s="30"/>
      <c r="KPZ310" s="30"/>
      <c r="KQA310" s="30"/>
      <c r="KQB310" s="30"/>
      <c r="KQC310" s="30"/>
      <c r="KQD310" s="30"/>
      <c r="KQE310" s="30"/>
      <c r="KQF310" s="30"/>
      <c r="KQG310" s="30"/>
      <c r="KQH310" s="30"/>
      <c r="KQI310" s="30"/>
      <c r="KQJ310" s="30"/>
      <c r="KQK310" s="30"/>
      <c r="KQL310" s="30"/>
      <c r="KQM310" s="30"/>
      <c r="KQN310" s="30"/>
      <c r="KQO310" s="30"/>
      <c r="KQP310" s="30"/>
      <c r="KQQ310" s="30"/>
      <c r="KQR310" s="30"/>
      <c r="KQS310" s="30"/>
      <c r="KQT310" s="30"/>
      <c r="KQU310" s="30"/>
      <c r="KQV310" s="30"/>
      <c r="KQW310" s="30"/>
      <c r="KQX310" s="30"/>
      <c r="KQY310" s="30"/>
      <c r="KQZ310" s="30"/>
      <c r="KRA310" s="30"/>
      <c r="KRB310" s="30"/>
      <c r="KRC310" s="30"/>
      <c r="KRD310" s="30"/>
      <c r="KRE310" s="30"/>
      <c r="KRF310" s="30"/>
      <c r="KRG310" s="30"/>
      <c r="KRH310" s="30"/>
      <c r="KRI310" s="30"/>
      <c r="KRJ310" s="30"/>
      <c r="KRK310" s="30"/>
      <c r="KRL310" s="30"/>
      <c r="KRM310" s="30"/>
      <c r="KRN310" s="30"/>
      <c r="KRO310" s="30"/>
      <c r="KRP310" s="30"/>
      <c r="KRQ310" s="30"/>
      <c r="KRR310" s="30"/>
      <c r="KRS310" s="30"/>
      <c r="KRT310" s="30"/>
      <c r="KRU310" s="30"/>
      <c r="KRV310" s="30"/>
      <c r="KRW310" s="30"/>
      <c r="KRX310" s="30"/>
      <c r="KRY310" s="30"/>
      <c r="KRZ310" s="30"/>
      <c r="KSA310" s="30"/>
      <c r="KSB310" s="30"/>
      <c r="KSC310" s="30"/>
      <c r="KSD310" s="30"/>
      <c r="KSE310" s="30"/>
      <c r="KSF310" s="30"/>
      <c r="KSG310" s="30"/>
      <c r="KSH310" s="30"/>
      <c r="KSI310" s="30"/>
      <c r="KSJ310" s="30"/>
      <c r="KSK310" s="30"/>
      <c r="KSL310" s="30"/>
      <c r="KSM310" s="30"/>
      <c r="KSN310" s="30"/>
      <c r="KSO310" s="30"/>
      <c r="KSP310" s="30"/>
      <c r="KSQ310" s="30"/>
      <c r="KSR310" s="30"/>
      <c r="KSS310" s="30"/>
      <c r="KST310" s="30"/>
      <c r="KSU310" s="30"/>
      <c r="KSV310" s="30"/>
      <c r="KSW310" s="30"/>
      <c r="KSX310" s="30"/>
      <c r="KSY310" s="30"/>
      <c r="KSZ310" s="30"/>
      <c r="KTA310" s="30"/>
      <c r="KTB310" s="30"/>
      <c r="KTC310" s="30"/>
      <c r="KTD310" s="30"/>
      <c r="KTE310" s="30"/>
      <c r="KTF310" s="30"/>
      <c r="KTG310" s="30"/>
      <c r="KTH310" s="30"/>
      <c r="KTI310" s="30"/>
      <c r="KTJ310" s="30"/>
      <c r="KTK310" s="30"/>
      <c r="KTL310" s="30"/>
      <c r="KTM310" s="30"/>
      <c r="KTN310" s="30"/>
      <c r="KTO310" s="30"/>
      <c r="KTP310" s="30"/>
      <c r="KTQ310" s="30"/>
      <c r="KTR310" s="30"/>
      <c r="KTS310" s="30"/>
      <c r="KTT310" s="30"/>
      <c r="KTU310" s="30"/>
      <c r="KTV310" s="30"/>
      <c r="KTW310" s="30"/>
      <c r="KTX310" s="30"/>
      <c r="KTY310" s="30"/>
      <c r="KTZ310" s="30"/>
      <c r="KUA310" s="30"/>
      <c r="KUB310" s="30"/>
      <c r="KUC310" s="30"/>
      <c r="KUD310" s="30"/>
      <c r="KUE310" s="30"/>
      <c r="KUF310" s="30"/>
      <c r="KUG310" s="30"/>
      <c r="KUH310" s="30"/>
      <c r="KUI310" s="30"/>
      <c r="KUJ310" s="30"/>
      <c r="KUK310" s="30"/>
      <c r="KUL310" s="30"/>
      <c r="KUM310" s="30"/>
      <c r="KUN310" s="30"/>
      <c r="KUO310" s="30"/>
      <c r="KUP310" s="30"/>
      <c r="KUQ310" s="30"/>
      <c r="KUR310" s="30"/>
      <c r="KUS310" s="30"/>
      <c r="KUT310" s="30"/>
      <c r="KUU310" s="30"/>
      <c r="KUV310" s="30"/>
      <c r="KUW310" s="30"/>
      <c r="KUX310" s="30"/>
      <c r="KUY310" s="30"/>
      <c r="KUZ310" s="30"/>
      <c r="KVA310" s="30"/>
      <c r="KVB310" s="30"/>
      <c r="KVC310" s="30"/>
      <c r="KVD310" s="30"/>
      <c r="KVE310" s="30"/>
      <c r="KVF310" s="30"/>
      <c r="KVG310" s="30"/>
      <c r="KVH310" s="30"/>
      <c r="KVI310" s="30"/>
      <c r="KVJ310" s="30"/>
      <c r="KVK310" s="30"/>
      <c r="KVL310" s="30"/>
      <c r="KVM310" s="30"/>
      <c r="KVN310" s="30"/>
      <c r="KVO310" s="30"/>
      <c r="KVP310" s="30"/>
      <c r="KVQ310" s="30"/>
      <c r="KVR310" s="30"/>
      <c r="KVS310" s="30"/>
      <c r="KVT310" s="30"/>
      <c r="KVU310" s="30"/>
      <c r="KVV310" s="30"/>
      <c r="KVW310" s="30"/>
      <c r="KVX310" s="30"/>
      <c r="KVY310" s="30"/>
      <c r="KVZ310" s="30"/>
      <c r="KWA310" s="30"/>
      <c r="KWB310" s="30"/>
      <c r="KWC310" s="30"/>
      <c r="KWD310" s="30"/>
      <c r="KWE310" s="30"/>
      <c r="KWF310" s="30"/>
      <c r="KWG310" s="30"/>
      <c r="KWH310" s="30"/>
      <c r="KWI310" s="30"/>
      <c r="KWJ310" s="30"/>
      <c r="KWK310" s="30"/>
      <c r="KWL310" s="30"/>
      <c r="KWM310" s="30"/>
      <c r="KWN310" s="30"/>
      <c r="KWO310" s="30"/>
      <c r="KWP310" s="30"/>
      <c r="KWQ310" s="30"/>
      <c r="KWR310" s="30"/>
      <c r="KWS310" s="30"/>
      <c r="KWT310" s="30"/>
      <c r="KWU310" s="30"/>
      <c r="KWV310" s="30"/>
      <c r="KWW310" s="30"/>
      <c r="KWX310" s="30"/>
      <c r="KWY310" s="30"/>
      <c r="KWZ310" s="30"/>
      <c r="KXA310" s="30"/>
      <c r="KXB310" s="30"/>
      <c r="KXC310" s="30"/>
      <c r="KXD310" s="30"/>
      <c r="KXE310" s="30"/>
      <c r="KXF310" s="30"/>
      <c r="KXG310" s="30"/>
      <c r="KXH310" s="30"/>
      <c r="KXI310" s="30"/>
      <c r="KXJ310" s="30"/>
      <c r="KXK310" s="30"/>
      <c r="KXL310" s="30"/>
      <c r="KXM310" s="30"/>
      <c r="KXN310" s="30"/>
      <c r="KXO310" s="30"/>
      <c r="KXP310" s="30"/>
      <c r="KXQ310" s="30"/>
      <c r="KXR310" s="30"/>
      <c r="KXS310" s="30"/>
      <c r="KXT310" s="30"/>
      <c r="KXU310" s="30"/>
      <c r="KXV310" s="30"/>
      <c r="KXW310" s="30"/>
      <c r="KXX310" s="30"/>
      <c r="KXY310" s="30"/>
      <c r="KXZ310" s="30"/>
      <c r="KYA310" s="30"/>
      <c r="KYB310" s="30"/>
      <c r="KYC310" s="30"/>
      <c r="KYD310" s="30"/>
      <c r="KYE310" s="30"/>
      <c r="KYF310" s="30"/>
      <c r="KYG310" s="30"/>
      <c r="KYH310" s="30"/>
      <c r="KYI310" s="30"/>
      <c r="KYJ310" s="30"/>
      <c r="KYK310" s="30"/>
      <c r="KYL310" s="30"/>
      <c r="KYM310" s="30"/>
      <c r="KYN310" s="30"/>
      <c r="KYO310" s="30"/>
      <c r="KYP310" s="30"/>
      <c r="KYQ310" s="30"/>
      <c r="KYR310" s="30"/>
      <c r="KYS310" s="30"/>
      <c r="KYT310" s="30"/>
      <c r="KYU310" s="30"/>
      <c r="KYV310" s="30"/>
      <c r="KYW310" s="30"/>
      <c r="KYX310" s="30"/>
      <c r="KYY310" s="30"/>
      <c r="KYZ310" s="30"/>
      <c r="KZA310" s="30"/>
      <c r="KZB310" s="30"/>
      <c r="KZC310" s="30"/>
      <c r="KZD310" s="30"/>
      <c r="KZE310" s="30"/>
      <c r="KZF310" s="30"/>
      <c r="KZG310" s="30"/>
      <c r="KZH310" s="30"/>
      <c r="KZI310" s="30"/>
      <c r="KZJ310" s="30"/>
      <c r="KZK310" s="30"/>
      <c r="KZL310" s="30"/>
      <c r="KZM310" s="30"/>
      <c r="KZN310" s="30"/>
      <c r="KZO310" s="30"/>
      <c r="KZP310" s="30"/>
      <c r="KZQ310" s="30"/>
      <c r="KZR310" s="30"/>
      <c r="KZS310" s="30"/>
      <c r="KZT310" s="30"/>
      <c r="KZU310" s="30"/>
      <c r="KZV310" s="30"/>
      <c r="KZW310" s="30"/>
      <c r="KZX310" s="30"/>
      <c r="KZY310" s="30"/>
      <c r="KZZ310" s="30"/>
      <c r="LAA310" s="30"/>
      <c r="LAB310" s="30"/>
      <c r="LAC310" s="30"/>
      <c r="LAD310" s="30"/>
      <c r="LAE310" s="30"/>
      <c r="LAF310" s="30"/>
      <c r="LAG310" s="30"/>
      <c r="LAH310" s="30"/>
      <c r="LAI310" s="30"/>
      <c r="LAJ310" s="30"/>
      <c r="LAK310" s="30"/>
      <c r="LAL310" s="30"/>
      <c r="LAM310" s="30"/>
      <c r="LAN310" s="30"/>
      <c r="LAO310" s="30"/>
      <c r="LAP310" s="30"/>
      <c r="LAQ310" s="30"/>
      <c r="LAR310" s="30"/>
      <c r="LAS310" s="30"/>
      <c r="LAT310" s="30"/>
      <c r="LAU310" s="30"/>
      <c r="LAV310" s="30"/>
      <c r="LAW310" s="30"/>
      <c r="LAX310" s="30"/>
      <c r="LAY310" s="30"/>
      <c r="LAZ310" s="30"/>
      <c r="LBA310" s="30"/>
      <c r="LBB310" s="30"/>
      <c r="LBC310" s="30"/>
      <c r="LBD310" s="30"/>
      <c r="LBE310" s="30"/>
      <c r="LBF310" s="30"/>
      <c r="LBG310" s="30"/>
      <c r="LBH310" s="30"/>
      <c r="LBI310" s="30"/>
      <c r="LBJ310" s="30"/>
      <c r="LBK310" s="30"/>
      <c r="LBL310" s="30"/>
      <c r="LBM310" s="30"/>
      <c r="LBN310" s="30"/>
      <c r="LBO310" s="30"/>
      <c r="LBP310" s="30"/>
      <c r="LBQ310" s="30"/>
      <c r="LBR310" s="30"/>
      <c r="LBS310" s="30"/>
      <c r="LBT310" s="30"/>
      <c r="LBU310" s="30"/>
      <c r="LBV310" s="30"/>
      <c r="LBW310" s="30"/>
      <c r="LBX310" s="30"/>
      <c r="LBY310" s="30"/>
      <c r="LBZ310" s="30"/>
      <c r="LCA310" s="30"/>
      <c r="LCB310" s="30"/>
      <c r="LCC310" s="30"/>
      <c r="LCD310" s="30"/>
      <c r="LCE310" s="30"/>
      <c r="LCF310" s="30"/>
      <c r="LCG310" s="30"/>
      <c r="LCH310" s="30"/>
      <c r="LCI310" s="30"/>
      <c r="LCJ310" s="30"/>
      <c r="LCK310" s="30"/>
      <c r="LCL310" s="30"/>
      <c r="LCM310" s="30"/>
      <c r="LCN310" s="30"/>
      <c r="LCO310" s="30"/>
      <c r="LCP310" s="30"/>
      <c r="LCQ310" s="30"/>
      <c r="LCR310" s="30"/>
      <c r="LCS310" s="30"/>
      <c r="LCT310" s="30"/>
      <c r="LCU310" s="30"/>
      <c r="LCV310" s="30"/>
      <c r="LCW310" s="30"/>
      <c r="LCX310" s="30"/>
      <c r="LCY310" s="30"/>
      <c r="LCZ310" s="30"/>
      <c r="LDA310" s="30"/>
      <c r="LDB310" s="30"/>
      <c r="LDC310" s="30"/>
      <c r="LDD310" s="30"/>
      <c r="LDE310" s="30"/>
      <c r="LDF310" s="30"/>
      <c r="LDG310" s="30"/>
      <c r="LDH310" s="30"/>
      <c r="LDI310" s="30"/>
      <c r="LDJ310" s="30"/>
      <c r="LDK310" s="30"/>
      <c r="LDL310" s="30"/>
      <c r="LDM310" s="30"/>
      <c r="LDN310" s="30"/>
      <c r="LDO310" s="30"/>
      <c r="LDP310" s="30"/>
      <c r="LDQ310" s="30"/>
      <c r="LDR310" s="30"/>
      <c r="LDS310" s="30"/>
      <c r="LDT310" s="30"/>
      <c r="LDU310" s="30"/>
      <c r="LDV310" s="30"/>
      <c r="LDW310" s="30"/>
      <c r="LDX310" s="30"/>
      <c r="LDY310" s="30"/>
      <c r="LDZ310" s="30"/>
      <c r="LEA310" s="30"/>
      <c r="LEB310" s="30"/>
      <c r="LEC310" s="30"/>
      <c r="LED310" s="30"/>
      <c r="LEE310" s="30"/>
      <c r="LEF310" s="30"/>
      <c r="LEG310" s="30"/>
      <c r="LEH310" s="30"/>
      <c r="LEI310" s="30"/>
      <c r="LEJ310" s="30"/>
      <c r="LEK310" s="30"/>
      <c r="LEL310" s="30"/>
      <c r="LEM310" s="30"/>
      <c r="LEN310" s="30"/>
      <c r="LEO310" s="30"/>
      <c r="LEP310" s="30"/>
      <c r="LEQ310" s="30"/>
      <c r="LER310" s="30"/>
      <c r="LES310" s="30"/>
      <c r="LET310" s="30"/>
      <c r="LEU310" s="30"/>
      <c r="LEV310" s="30"/>
      <c r="LEW310" s="30"/>
      <c r="LEX310" s="30"/>
      <c r="LEY310" s="30"/>
      <c r="LEZ310" s="30"/>
      <c r="LFA310" s="30"/>
      <c r="LFB310" s="30"/>
      <c r="LFC310" s="30"/>
      <c r="LFD310" s="30"/>
      <c r="LFE310" s="30"/>
      <c r="LFF310" s="30"/>
      <c r="LFG310" s="30"/>
      <c r="LFH310" s="30"/>
      <c r="LFI310" s="30"/>
      <c r="LFJ310" s="30"/>
      <c r="LFK310" s="30"/>
      <c r="LFL310" s="30"/>
      <c r="LFM310" s="30"/>
      <c r="LFN310" s="30"/>
      <c r="LFO310" s="30"/>
      <c r="LFP310" s="30"/>
      <c r="LFQ310" s="30"/>
      <c r="LFR310" s="30"/>
      <c r="LFS310" s="30"/>
      <c r="LFT310" s="30"/>
      <c r="LFU310" s="30"/>
      <c r="LFV310" s="30"/>
      <c r="LFW310" s="30"/>
      <c r="LFX310" s="30"/>
      <c r="LFY310" s="30"/>
      <c r="LFZ310" s="30"/>
      <c r="LGA310" s="30"/>
      <c r="LGB310" s="30"/>
      <c r="LGC310" s="30"/>
      <c r="LGD310" s="30"/>
      <c r="LGE310" s="30"/>
      <c r="LGF310" s="30"/>
      <c r="LGG310" s="30"/>
      <c r="LGH310" s="30"/>
      <c r="LGI310" s="30"/>
      <c r="LGJ310" s="30"/>
      <c r="LGK310" s="30"/>
      <c r="LGL310" s="30"/>
      <c r="LGM310" s="30"/>
      <c r="LGN310" s="30"/>
      <c r="LGO310" s="30"/>
      <c r="LGP310" s="30"/>
      <c r="LGQ310" s="30"/>
      <c r="LGR310" s="30"/>
      <c r="LGS310" s="30"/>
      <c r="LGT310" s="30"/>
      <c r="LGU310" s="30"/>
      <c r="LGV310" s="30"/>
      <c r="LGW310" s="30"/>
      <c r="LGX310" s="30"/>
      <c r="LGY310" s="30"/>
      <c r="LGZ310" s="30"/>
      <c r="LHA310" s="30"/>
      <c r="LHB310" s="30"/>
      <c r="LHC310" s="30"/>
      <c r="LHD310" s="30"/>
      <c r="LHE310" s="30"/>
      <c r="LHF310" s="30"/>
      <c r="LHG310" s="30"/>
      <c r="LHH310" s="30"/>
      <c r="LHI310" s="30"/>
      <c r="LHJ310" s="30"/>
      <c r="LHK310" s="30"/>
      <c r="LHL310" s="30"/>
      <c r="LHM310" s="30"/>
      <c r="LHN310" s="30"/>
      <c r="LHO310" s="30"/>
      <c r="LHP310" s="30"/>
      <c r="LHQ310" s="30"/>
      <c r="LHR310" s="30"/>
      <c r="LHS310" s="30"/>
      <c r="LHT310" s="30"/>
      <c r="LHU310" s="30"/>
      <c r="LHV310" s="30"/>
      <c r="LHW310" s="30"/>
      <c r="LHX310" s="30"/>
      <c r="LHY310" s="30"/>
      <c r="LHZ310" s="30"/>
      <c r="LIA310" s="30"/>
      <c r="LIB310" s="30"/>
      <c r="LIC310" s="30"/>
      <c r="LID310" s="30"/>
      <c r="LIE310" s="30"/>
      <c r="LIF310" s="30"/>
      <c r="LIG310" s="30"/>
      <c r="LIH310" s="30"/>
      <c r="LII310" s="30"/>
      <c r="LIJ310" s="30"/>
      <c r="LIK310" s="30"/>
      <c r="LIL310" s="30"/>
      <c r="LIM310" s="30"/>
      <c r="LIN310" s="30"/>
      <c r="LIO310" s="30"/>
      <c r="LIP310" s="30"/>
      <c r="LIQ310" s="30"/>
      <c r="LIR310" s="30"/>
      <c r="LIS310" s="30"/>
      <c r="LIT310" s="30"/>
      <c r="LIU310" s="30"/>
      <c r="LIV310" s="30"/>
      <c r="LIW310" s="30"/>
      <c r="LIX310" s="30"/>
      <c r="LIY310" s="30"/>
      <c r="LIZ310" s="30"/>
      <c r="LJA310" s="30"/>
      <c r="LJB310" s="30"/>
      <c r="LJC310" s="30"/>
      <c r="LJD310" s="30"/>
      <c r="LJE310" s="30"/>
      <c r="LJF310" s="30"/>
      <c r="LJG310" s="30"/>
      <c r="LJH310" s="30"/>
      <c r="LJI310" s="30"/>
      <c r="LJJ310" s="30"/>
      <c r="LJK310" s="30"/>
      <c r="LJL310" s="30"/>
      <c r="LJM310" s="30"/>
      <c r="LJN310" s="30"/>
      <c r="LJO310" s="30"/>
      <c r="LJP310" s="30"/>
      <c r="LJQ310" s="30"/>
      <c r="LJR310" s="30"/>
      <c r="LJS310" s="30"/>
      <c r="LJT310" s="30"/>
      <c r="LJU310" s="30"/>
      <c r="LJV310" s="30"/>
      <c r="LJW310" s="30"/>
      <c r="LJX310" s="30"/>
      <c r="LJY310" s="30"/>
      <c r="LJZ310" s="30"/>
      <c r="LKA310" s="30"/>
      <c r="LKB310" s="30"/>
      <c r="LKC310" s="30"/>
      <c r="LKD310" s="30"/>
      <c r="LKE310" s="30"/>
      <c r="LKF310" s="30"/>
      <c r="LKG310" s="30"/>
      <c r="LKH310" s="30"/>
      <c r="LKI310" s="30"/>
      <c r="LKJ310" s="30"/>
      <c r="LKK310" s="30"/>
      <c r="LKL310" s="30"/>
      <c r="LKM310" s="30"/>
      <c r="LKN310" s="30"/>
      <c r="LKO310" s="30"/>
      <c r="LKP310" s="30"/>
      <c r="LKQ310" s="30"/>
      <c r="LKR310" s="30"/>
      <c r="LKS310" s="30"/>
      <c r="LKT310" s="30"/>
      <c r="LKU310" s="30"/>
      <c r="LKV310" s="30"/>
      <c r="LKW310" s="30"/>
      <c r="LKX310" s="30"/>
      <c r="LKY310" s="30"/>
      <c r="LKZ310" s="30"/>
      <c r="LLA310" s="30"/>
      <c r="LLB310" s="30"/>
      <c r="LLC310" s="30"/>
      <c r="LLD310" s="30"/>
      <c r="LLE310" s="30"/>
      <c r="LLF310" s="30"/>
      <c r="LLG310" s="30"/>
      <c r="LLH310" s="30"/>
      <c r="LLI310" s="30"/>
      <c r="LLJ310" s="30"/>
      <c r="LLK310" s="30"/>
      <c r="LLL310" s="30"/>
      <c r="LLM310" s="30"/>
      <c r="LLN310" s="30"/>
      <c r="LLO310" s="30"/>
      <c r="LLP310" s="30"/>
      <c r="LLQ310" s="30"/>
      <c r="LLR310" s="30"/>
      <c r="LLS310" s="30"/>
      <c r="LLT310" s="30"/>
      <c r="LLU310" s="30"/>
      <c r="LLV310" s="30"/>
      <c r="LLW310" s="30"/>
      <c r="LLX310" s="30"/>
      <c r="LLY310" s="30"/>
      <c r="LLZ310" s="30"/>
      <c r="LMA310" s="30"/>
      <c r="LMB310" s="30"/>
      <c r="LMC310" s="30"/>
      <c r="LMD310" s="30"/>
      <c r="LME310" s="30"/>
      <c r="LMF310" s="30"/>
      <c r="LMG310" s="30"/>
      <c r="LMH310" s="30"/>
      <c r="LMI310" s="30"/>
      <c r="LMJ310" s="30"/>
      <c r="LMK310" s="30"/>
      <c r="LML310" s="30"/>
      <c r="LMM310" s="30"/>
      <c r="LMN310" s="30"/>
      <c r="LMO310" s="30"/>
      <c r="LMP310" s="30"/>
      <c r="LMQ310" s="30"/>
      <c r="LMR310" s="30"/>
      <c r="LMS310" s="30"/>
      <c r="LMT310" s="30"/>
      <c r="LMU310" s="30"/>
      <c r="LMV310" s="30"/>
      <c r="LMW310" s="30"/>
      <c r="LMX310" s="30"/>
      <c r="LMY310" s="30"/>
      <c r="LMZ310" s="30"/>
      <c r="LNA310" s="30"/>
      <c r="LNB310" s="30"/>
      <c r="LNC310" s="30"/>
      <c r="LND310" s="30"/>
      <c r="LNE310" s="30"/>
      <c r="LNF310" s="30"/>
      <c r="LNG310" s="30"/>
      <c r="LNH310" s="30"/>
      <c r="LNI310" s="30"/>
      <c r="LNJ310" s="30"/>
      <c r="LNK310" s="30"/>
      <c r="LNL310" s="30"/>
      <c r="LNM310" s="30"/>
      <c r="LNN310" s="30"/>
      <c r="LNO310" s="30"/>
      <c r="LNP310" s="30"/>
      <c r="LNQ310" s="30"/>
      <c r="LNR310" s="30"/>
      <c r="LNS310" s="30"/>
      <c r="LNT310" s="30"/>
      <c r="LNU310" s="30"/>
      <c r="LNV310" s="30"/>
      <c r="LNW310" s="30"/>
      <c r="LNX310" s="30"/>
      <c r="LNY310" s="30"/>
      <c r="LNZ310" s="30"/>
      <c r="LOA310" s="30"/>
      <c r="LOB310" s="30"/>
      <c r="LOC310" s="30"/>
      <c r="LOD310" s="30"/>
      <c r="LOE310" s="30"/>
      <c r="LOF310" s="30"/>
      <c r="LOG310" s="30"/>
      <c r="LOH310" s="30"/>
      <c r="LOI310" s="30"/>
      <c r="LOJ310" s="30"/>
      <c r="LOK310" s="30"/>
      <c r="LOL310" s="30"/>
      <c r="LOM310" s="30"/>
      <c r="LON310" s="30"/>
      <c r="LOO310" s="30"/>
      <c r="LOP310" s="30"/>
      <c r="LOQ310" s="30"/>
      <c r="LOR310" s="30"/>
      <c r="LOS310" s="30"/>
      <c r="LOT310" s="30"/>
      <c r="LOU310" s="30"/>
      <c r="LOV310" s="30"/>
      <c r="LOW310" s="30"/>
      <c r="LOX310" s="30"/>
      <c r="LOY310" s="30"/>
      <c r="LOZ310" s="30"/>
      <c r="LPA310" s="30"/>
      <c r="LPB310" s="30"/>
      <c r="LPC310" s="30"/>
      <c r="LPD310" s="30"/>
      <c r="LPE310" s="30"/>
      <c r="LPF310" s="30"/>
      <c r="LPG310" s="30"/>
      <c r="LPH310" s="30"/>
      <c r="LPI310" s="30"/>
      <c r="LPJ310" s="30"/>
      <c r="LPK310" s="30"/>
      <c r="LPL310" s="30"/>
      <c r="LPM310" s="30"/>
      <c r="LPN310" s="30"/>
      <c r="LPO310" s="30"/>
      <c r="LPP310" s="30"/>
      <c r="LPQ310" s="30"/>
      <c r="LPR310" s="30"/>
      <c r="LPS310" s="30"/>
      <c r="LPT310" s="30"/>
      <c r="LPU310" s="30"/>
      <c r="LPV310" s="30"/>
      <c r="LPW310" s="30"/>
      <c r="LPX310" s="30"/>
      <c r="LPY310" s="30"/>
      <c r="LPZ310" s="30"/>
      <c r="LQA310" s="30"/>
      <c r="LQB310" s="30"/>
      <c r="LQC310" s="30"/>
      <c r="LQD310" s="30"/>
      <c r="LQE310" s="30"/>
      <c r="LQF310" s="30"/>
      <c r="LQG310" s="30"/>
      <c r="LQH310" s="30"/>
      <c r="LQI310" s="30"/>
      <c r="LQJ310" s="30"/>
      <c r="LQK310" s="30"/>
      <c r="LQL310" s="30"/>
      <c r="LQM310" s="30"/>
      <c r="LQN310" s="30"/>
      <c r="LQO310" s="30"/>
      <c r="LQP310" s="30"/>
      <c r="LQQ310" s="30"/>
      <c r="LQR310" s="30"/>
      <c r="LQS310" s="30"/>
      <c r="LQT310" s="30"/>
      <c r="LQU310" s="30"/>
      <c r="LQV310" s="30"/>
      <c r="LQW310" s="30"/>
      <c r="LQX310" s="30"/>
      <c r="LQY310" s="30"/>
      <c r="LQZ310" s="30"/>
      <c r="LRA310" s="30"/>
      <c r="LRB310" s="30"/>
      <c r="LRC310" s="30"/>
      <c r="LRD310" s="30"/>
      <c r="LRE310" s="30"/>
      <c r="LRF310" s="30"/>
      <c r="LRG310" s="30"/>
      <c r="LRH310" s="30"/>
      <c r="LRI310" s="30"/>
      <c r="LRJ310" s="30"/>
      <c r="LRK310" s="30"/>
      <c r="LRL310" s="30"/>
      <c r="LRM310" s="30"/>
      <c r="LRN310" s="30"/>
      <c r="LRO310" s="30"/>
      <c r="LRP310" s="30"/>
      <c r="LRQ310" s="30"/>
      <c r="LRR310" s="30"/>
      <c r="LRS310" s="30"/>
      <c r="LRT310" s="30"/>
      <c r="LRU310" s="30"/>
      <c r="LRV310" s="30"/>
      <c r="LRW310" s="30"/>
      <c r="LRX310" s="30"/>
      <c r="LRY310" s="30"/>
      <c r="LRZ310" s="30"/>
      <c r="LSA310" s="30"/>
      <c r="LSB310" s="30"/>
      <c r="LSC310" s="30"/>
      <c r="LSD310" s="30"/>
      <c r="LSE310" s="30"/>
      <c r="LSF310" s="30"/>
      <c r="LSG310" s="30"/>
      <c r="LSH310" s="30"/>
      <c r="LSI310" s="30"/>
      <c r="LSJ310" s="30"/>
      <c r="LSK310" s="30"/>
      <c r="LSL310" s="30"/>
      <c r="LSM310" s="30"/>
      <c r="LSN310" s="30"/>
      <c r="LSO310" s="30"/>
      <c r="LSP310" s="30"/>
      <c r="LSQ310" s="30"/>
      <c r="LSR310" s="30"/>
      <c r="LSS310" s="30"/>
      <c r="LST310" s="30"/>
      <c r="LSU310" s="30"/>
      <c r="LSV310" s="30"/>
      <c r="LSW310" s="30"/>
      <c r="LSX310" s="30"/>
      <c r="LSY310" s="30"/>
      <c r="LSZ310" s="30"/>
      <c r="LTA310" s="30"/>
      <c r="LTB310" s="30"/>
      <c r="LTC310" s="30"/>
      <c r="LTD310" s="30"/>
      <c r="LTE310" s="30"/>
      <c r="LTF310" s="30"/>
      <c r="LTG310" s="30"/>
      <c r="LTH310" s="30"/>
      <c r="LTI310" s="30"/>
      <c r="LTJ310" s="30"/>
      <c r="LTK310" s="30"/>
      <c r="LTL310" s="30"/>
      <c r="LTM310" s="30"/>
      <c r="LTN310" s="30"/>
      <c r="LTO310" s="30"/>
      <c r="LTP310" s="30"/>
      <c r="LTQ310" s="30"/>
      <c r="LTR310" s="30"/>
      <c r="LTS310" s="30"/>
      <c r="LTT310" s="30"/>
      <c r="LTU310" s="30"/>
      <c r="LTV310" s="30"/>
      <c r="LTW310" s="30"/>
      <c r="LTX310" s="30"/>
      <c r="LTY310" s="30"/>
      <c r="LTZ310" s="30"/>
      <c r="LUA310" s="30"/>
      <c r="LUB310" s="30"/>
      <c r="LUC310" s="30"/>
      <c r="LUD310" s="30"/>
      <c r="LUE310" s="30"/>
      <c r="LUF310" s="30"/>
      <c r="LUG310" s="30"/>
      <c r="LUH310" s="30"/>
      <c r="LUI310" s="30"/>
      <c r="LUJ310" s="30"/>
      <c r="LUK310" s="30"/>
      <c r="LUL310" s="30"/>
      <c r="LUM310" s="30"/>
      <c r="LUN310" s="30"/>
      <c r="LUO310" s="30"/>
      <c r="LUP310" s="30"/>
      <c r="LUQ310" s="30"/>
      <c r="LUR310" s="30"/>
      <c r="LUS310" s="30"/>
      <c r="LUT310" s="30"/>
      <c r="LUU310" s="30"/>
      <c r="LUV310" s="30"/>
      <c r="LUW310" s="30"/>
      <c r="LUX310" s="30"/>
      <c r="LUY310" s="30"/>
      <c r="LUZ310" s="30"/>
      <c r="LVA310" s="30"/>
      <c r="LVB310" s="30"/>
      <c r="LVC310" s="30"/>
      <c r="LVD310" s="30"/>
      <c r="LVE310" s="30"/>
      <c r="LVF310" s="30"/>
      <c r="LVG310" s="30"/>
      <c r="LVH310" s="30"/>
      <c r="LVI310" s="30"/>
      <c r="LVJ310" s="30"/>
      <c r="LVK310" s="30"/>
      <c r="LVL310" s="30"/>
      <c r="LVM310" s="30"/>
      <c r="LVN310" s="30"/>
      <c r="LVO310" s="30"/>
      <c r="LVP310" s="30"/>
      <c r="LVQ310" s="30"/>
      <c r="LVR310" s="30"/>
      <c r="LVS310" s="30"/>
      <c r="LVT310" s="30"/>
      <c r="LVU310" s="30"/>
      <c r="LVV310" s="30"/>
      <c r="LVW310" s="30"/>
      <c r="LVX310" s="30"/>
      <c r="LVY310" s="30"/>
      <c r="LVZ310" s="30"/>
      <c r="LWA310" s="30"/>
      <c r="LWB310" s="30"/>
      <c r="LWC310" s="30"/>
      <c r="LWD310" s="30"/>
      <c r="LWE310" s="30"/>
      <c r="LWF310" s="30"/>
      <c r="LWG310" s="30"/>
      <c r="LWH310" s="30"/>
      <c r="LWI310" s="30"/>
      <c r="LWJ310" s="30"/>
      <c r="LWK310" s="30"/>
      <c r="LWL310" s="30"/>
      <c r="LWM310" s="30"/>
      <c r="LWN310" s="30"/>
      <c r="LWO310" s="30"/>
      <c r="LWP310" s="30"/>
      <c r="LWQ310" s="30"/>
      <c r="LWR310" s="30"/>
      <c r="LWS310" s="30"/>
      <c r="LWT310" s="30"/>
      <c r="LWU310" s="30"/>
      <c r="LWV310" s="30"/>
      <c r="LWW310" s="30"/>
      <c r="LWX310" s="30"/>
      <c r="LWY310" s="30"/>
      <c r="LWZ310" s="30"/>
      <c r="LXA310" s="30"/>
      <c r="LXB310" s="30"/>
      <c r="LXC310" s="30"/>
      <c r="LXD310" s="30"/>
      <c r="LXE310" s="30"/>
      <c r="LXF310" s="30"/>
      <c r="LXG310" s="30"/>
      <c r="LXH310" s="30"/>
      <c r="LXI310" s="30"/>
      <c r="LXJ310" s="30"/>
      <c r="LXK310" s="30"/>
      <c r="LXL310" s="30"/>
      <c r="LXM310" s="30"/>
      <c r="LXN310" s="30"/>
      <c r="LXO310" s="30"/>
      <c r="LXP310" s="30"/>
      <c r="LXQ310" s="30"/>
      <c r="LXR310" s="30"/>
      <c r="LXS310" s="30"/>
      <c r="LXT310" s="30"/>
      <c r="LXU310" s="30"/>
      <c r="LXV310" s="30"/>
      <c r="LXW310" s="30"/>
      <c r="LXX310" s="30"/>
      <c r="LXY310" s="30"/>
      <c r="LXZ310" s="30"/>
      <c r="LYA310" s="30"/>
      <c r="LYB310" s="30"/>
      <c r="LYC310" s="30"/>
      <c r="LYD310" s="30"/>
      <c r="LYE310" s="30"/>
      <c r="LYF310" s="30"/>
      <c r="LYG310" s="30"/>
      <c r="LYH310" s="30"/>
      <c r="LYI310" s="30"/>
      <c r="LYJ310" s="30"/>
      <c r="LYK310" s="30"/>
      <c r="LYL310" s="30"/>
      <c r="LYM310" s="30"/>
      <c r="LYN310" s="30"/>
      <c r="LYO310" s="30"/>
      <c r="LYP310" s="30"/>
      <c r="LYQ310" s="30"/>
      <c r="LYR310" s="30"/>
      <c r="LYS310" s="30"/>
      <c r="LYT310" s="30"/>
      <c r="LYU310" s="30"/>
      <c r="LYV310" s="30"/>
      <c r="LYW310" s="30"/>
      <c r="LYX310" s="30"/>
      <c r="LYY310" s="30"/>
      <c r="LYZ310" s="30"/>
      <c r="LZA310" s="30"/>
      <c r="LZB310" s="30"/>
      <c r="LZC310" s="30"/>
      <c r="LZD310" s="30"/>
      <c r="LZE310" s="30"/>
      <c r="LZF310" s="30"/>
      <c r="LZG310" s="30"/>
      <c r="LZH310" s="30"/>
      <c r="LZI310" s="30"/>
      <c r="LZJ310" s="30"/>
      <c r="LZK310" s="30"/>
      <c r="LZL310" s="30"/>
      <c r="LZM310" s="30"/>
      <c r="LZN310" s="30"/>
      <c r="LZO310" s="30"/>
      <c r="LZP310" s="30"/>
      <c r="LZQ310" s="30"/>
      <c r="LZR310" s="30"/>
      <c r="LZS310" s="30"/>
      <c r="LZT310" s="30"/>
      <c r="LZU310" s="30"/>
      <c r="LZV310" s="30"/>
      <c r="LZW310" s="30"/>
      <c r="LZX310" s="30"/>
      <c r="LZY310" s="30"/>
      <c r="LZZ310" s="30"/>
      <c r="MAA310" s="30"/>
      <c r="MAB310" s="30"/>
      <c r="MAC310" s="30"/>
      <c r="MAD310" s="30"/>
      <c r="MAE310" s="30"/>
      <c r="MAF310" s="30"/>
      <c r="MAG310" s="30"/>
      <c r="MAH310" s="30"/>
      <c r="MAI310" s="30"/>
      <c r="MAJ310" s="30"/>
      <c r="MAK310" s="30"/>
      <c r="MAL310" s="30"/>
      <c r="MAM310" s="30"/>
      <c r="MAN310" s="30"/>
      <c r="MAO310" s="30"/>
      <c r="MAP310" s="30"/>
      <c r="MAQ310" s="30"/>
      <c r="MAR310" s="30"/>
      <c r="MAS310" s="30"/>
      <c r="MAT310" s="30"/>
      <c r="MAU310" s="30"/>
      <c r="MAV310" s="30"/>
      <c r="MAW310" s="30"/>
      <c r="MAX310" s="30"/>
      <c r="MAY310" s="30"/>
      <c r="MAZ310" s="30"/>
      <c r="MBA310" s="30"/>
      <c r="MBB310" s="30"/>
      <c r="MBC310" s="30"/>
      <c r="MBD310" s="30"/>
      <c r="MBE310" s="30"/>
      <c r="MBF310" s="30"/>
      <c r="MBG310" s="30"/>
      <c r="MBH310" s="30"/>
      <c r="MBI310" s="30"/>
      <c r="MBJ310" s="30"/>
      <c r="MBK310" s="30"/>
      <c r="MBL310" s="30"/>
      <c r="MBM310" s="30"/>
      <c r="MBN310" s="30"/>
      <c r="MBO310" s="30"/>
      <c r="MBP310" s="30"/>
      <c r="MBQ310" s="30"/>
      <c r="MBR310" s="30"/>
      <c r="MBS310" s="30"/>
      <c r="MBT310" s="30"/>
      <c r="MBU310" s="30"/>
      <c r="MBV310" s="30"/>
      <c r="MBW310" s="30"/>
      <c r="MBX310" s="30"/>
      <c r="MBY310" s="30"/>
      <c r="MBZ310" s="30"/>
      <c r="MCA310" s="30"/>
      <c r="MCB310" s="30"/>
      <c r="MCC310" s="30"/>
      <c r="MCD310" s="30"/>
      <c r="MCE310" s="30"/>
      <c r="MCF310" s="30"/>
      <c r="MCG310" s="30"/>
      <c r="MCH310" s="30"/>
      <c r="MCI310" s="30"/>
      <c r="MCJ310" s="30"/>
      <c r="MCK310" s="30"/>
      <c r="MCL310" s="30"/>
      <c r="MCM310" s="30"/>
      <c r="MCN310" s="30"/>
      <c r="MCO310" s="30"/>
      <c r="MCP310" s="30"/>
      <c r="MCQ310" s="30"/>
      <c r="MCR310" s="30"/>
      <c r="MCS310" s="30"/>
      <c r="MCT310" s="30"/>
      <c r="MCU310" s="30"/>
      <c r="MCV310" s="30"/>
      <c r="MCW310" s="30"/>
      <c r="MCX310" s="30"/>
      <c r="MCY310" s="30"/>
      <c r="MCZ310" s="30"/>
      <c r="MDA310" s="30"/>
      <c r="MDB310" s="30"/>
      <c r="MDC310" s="30"/>
      <c r="MDD310" s="30"/>
      <c r="MDE310" s="30"/>
      <c r="MDF310" s="30"/>
      <c r="MDG310" s="30"/>
      <c r="MDH310" s="30"/>
      <c r="MDI310" s="30"/>
      <c r="MDJ310" s="30"/>
      <c r="MDK310" s="30"/>
      <c r="MDL310" s="30"/>
      <c r="MDM310" s="30"/>
      <c r="MDN310" s="30"/>
      <c r="MDO310" s="30"/>
      <c r="MDP310" s="30"/>
      <c r="MDQ310" s="30"/>
      <c r="MDR310" s="30"/>
      <c r="MDS310" s="30"/>
      <c r="MDT310" s="30"/>
      <c r="MDU310" s="30"/>
      <c r="MDV310" s="30"/>
      <c r="MDW310" s="30"/>
      <c r="MDX310" s="30"/>
      <c r="MDY310" s="30"/>
      <c r="MDZ310" s="30"/>
      <c r="MEA310" s="30"/>
      <c r="MEB310" s="30"/>
      <c r="MEC310" s="30"/>
      <c r="MED310" s="30"/>
      <c r="MEE310" s="30"/>
      <c r="MEF310" s="30"/>
      <c r="MEG310" s="30"/>
      <c r="MEH310" s="30"/>
      <c r="MEI310" s="30"/>
      <c r="MEJ310" s="30"/>
      <c r="MEK310" s="30"/>
      <c r="MEL310" s="30"/>
      <c r="MEM310" s="30"/>
      <c r="MEN310" s="30"/>
      <c r="MEO310" s="30"/>
      <c r="MEP310" s="30"/>
      <c r="MEQ310" s="30"/>
      <c r="MER310" s="30"/>
      <c r="MES310" s="30"/>
      <c r="MET310" s="30"/>
      <c r="MEU310" s="30"/>
      <c r="MEV310" s="30"/>
      <c r="MEW310" s="30"/>
      <c r="MEX310" s="30"/>
      <c r="MEY310" s="30"/>
      <c r="MEZ310" s="30"/>
      <c r="MFA310" s="30"/>
      <c r="MFB310" s="30"/>
      <c r="MFC310" s="30"/>
      <c r="MFD310" s="30"/>
      <c r="MFE310" s="30"/>
      <c r="MFF310" s="30"/>
      <c r="MFG310" s="30"/>
      <c r="MFH310" s="30"/>
      <c r="MFI310" s="30"/>
      <c r="MFJ310" s="30"/>
      <c r="MFK310" s="30"/>
      <c r="MFL310" s="30"/>
      <c r="MFM310" s="30"/>
      <c r="MFN310" s="30"/>
      <c r="MFO310" s="30"/>
      <c r="MFP310" s="30"/>
      <c r="MFQ310" s="30"/>
      <c r="MFR310" s="30"/>
      <c r="MFS310" s="30"/>
      <c r="MFT310" s="30"/>
      <c r="MFU310" s="30"/>
      <c r="MFV310" s="30"/>
      <c r="MFW310" s="30"/>
      <c r="MFX310" s="30"/>
      <c r="MFY310" s="30"/>
      <c r="MFZ310" s="30"/>
      <c r="MGA310" s="30"/>
      <c r="MGB310" s="30"/>
      <c r="MGC310" s="30"/>
      <c r="MGD310" s="30"/>
      <c r="MGE310" s="30"/>
      <c r="MGF310" s="30"/>
      <c r="MGG310" s="30"/>
      <c r="MGH310" s="30"/>
      <c r="MGI310" s="30"/>
      <c r="MGJ310" s="30"/>
      <c r="MGK310" s="30"/>
      <c r="MGL310" s="30"/>
      <c r="MGM310" s="30"/>
      <c r="MGN310" s="30"/>
      <c r="MGO310" s="30"/>
      <c r="MGP310" s="30"/>
      <c r="MGQ310" s="30"/>
      <c r="MGR310" s="30"/>
      <c r="MGS310" s="30"/>
      <c r="MGT310" s="30"/>
      <c r="MGU310" s="30"/>
      <c r="MGV310" s="30"/>
      <c r="MGW310" s="30"/>
      <c r="MGX310" s="30"/>
      <c r="MGY310" s="30"/>
      <c r="MGZ310" s="30"/>
      <c r="MHA310" s="30"/>
      <c r="MHB310" s="30"/>
      <c r="MHC310" s="30"/>
      <c r="MHD310" s="30"/>
      <c r="MHE310" s="30"/>
      <c r="MHF310" s="30"/>
      <c r="MHG310" s="30"/>
      <c r="MHH310" s="30"/>
      <c r="MHI310" s="30"/>
      <c r="MHJ310" s="30"/>
      <c r="MHK310" s="30"/>
      <c r="MHL310" s="30"/>
      <c r="MHM310" s="30"/>
      <c r="MHN310" s="30"/>
      <c r="MHO310" s="30"/>
      <c r="MHP310" s="30"/>
      <c r="MHQ310" s="30"/>
      <c r="MHR310" s="30"/>
      <c r="MHS310" s="30"/>
      <c r="MHT310" s="30"/>
      <c r="MHU310" s="30"/>
      <c r="MHV310" s="30"/>
      <c r="MHW310" s="30"/>
      <c r="MHX310" s="30"/>
      <c r="MHY310" s="30"/>
      <c r="MHZ310" s="30"/>
      <c r="MIA310" s="30"/>
      <c r="MIB310" s="30"/>
      <c r="MIC310" s="30"/>
      <c r="MID310" s="30"/>
      <c r="MIE310" s="30"/>
      <c r="MIF310" s="30"/>
      <c r="MIG310" s="30"/>
      <c r="MIH310" s="30"/>
      <c r="MII310" s="30"/>
      <c r="MIJ310" s="30"/>
      <c r="MIK310" s="30"/>
      <c r="MIL310" s="30"/>
      <c r="MIM310" s="30"/>
      <c r="MIN310" s="30"/>
      <c r="MIO310" s="30"/>
      <c r="MIP310" s="30"/>
      <c r="MIQ310" s="30"/>
      <c r="MIR310" s="30"/>
      <c r="MIS310" s="30"/>
      <c r="MIT310" s="30"/>
      <c r="MIU310" s="30"/>
      <c r="MIV310" s="30"/>
      <c r="MIW310" s="30"/>
      <c r="MIX310" s="30"/>
      <c r="MIY310" s="30"/>
      <c r="MIZ310" s="30"/>
      <c r="MJA310" s="30"/>
      <c r="MJB310" s="30"/>
      <c r="MJC310" s="30"/>
      <c r="MJD310" s="30"/>
      <c r="MJE310" s="30"/>
      <c r="MJF310" s="30"/>
      <c r="MJG310" s="30"/>
      <c r="MJH310" s="30"/>
      <c r="MJI310" s="30"/>
      <c r="MJJ310" s="30"/>
      <c r="MJK310" s="30"/>
      <c r="MJL310" s="30"/>
      <c r="MJM310" s="30"/>
      <c r="MJN310" s="30"/>
      <c r="MJO310" s="30"/>
      <c r="MJP310" s="30"/>
      <c r="MJQ310" s="30"/>
      <c r="MJR310" s="30"/>
      <c r="MJS310" s="30"/>
      <c r="MJT310" s="30"/>
      <c r="MJU310" s="30"/>
      <c r="MJV310" s="30"/>
      <c r="MJW310" s="30"/>
      <c r="MJX310" s="30"/>
      <c r="MJY310" s="30"/>
      <c r="MJZ310" s="30"/>
      <c r="MKA310" s="30"/>
      <c r="MKB310" s="30"/>
      <c r="MKC310" s="30"/>
      <c r="MKD310" s="30"/>
      <c r="MKE310" s="30"/>
      <c r="MKF310" s="30"/>
      <c r="MKG310" s="30"/>
      <c r="MKH310" s="30"/>
      <c r="MKI310" s="30"/>
      <c r="MKJ310" s="30"/>
      <c r="MKK310" s="30"/>
      <c r="MKL310" s="30"/>
      <c r="MKM310" s="30"/>
      <c r="MKN310" s="30"/>
      <c r="MKO310" s="30"/>
      <c r="MKP310" s="30"/>
      <c r="MKQ310" s="30"/>
      <c r="MKR310" s="30"/>
      <c r="MKS310" s="30"/>
      <c r="MKT310" s="30"/>
      <c r="MKU310" s="30"/>
      <c r="MKV310" s="30"/>
      <c r="MKW310" s="30"/>
      <c r="MKX310" s="30"/>
      <c r="MKY310" s="30"/>
      <c r="MKZ310" s="30"/>
      <c r="MLA310" s="30"/>
      <c r="MLB310" s="30"/>
      <c r="MLC310" s="30"/>
      <c r="MLD310" s="30"/>
      <c r="MLE310" s="30"/>
      <c r="MLF310" s="30"/>
      <c r="MLG310" s="30"/>
      <c r="MLH310" s="30"/>
      <c r="MLI310" s="30"/>
      <c r="MLJ310" s="30"/>
      <c r="MLK310" s="30"/>
      <c r="MLL310" s="30"/>
      <c r="MLM310" s="30"/>
      <c r="MLN310" s="30"/>
      <c r="MLO310" s="30"/>
      <c r="MLP310" s="30"/>
      <c r="MLQ310" s="30"/>
      <c r="MLR310" s="30"/>
      <c r="MLS310" s="30"/>
      <c r="MLT310" s="30"/>
      <c r="MLU310" s="30"/>
      <c r="MLV310" s="30"/>
      <c r="MLW310" s="30"/>
      <c r="MLX310" s="30"/>
      <c r="MLY310" s="30"/>
      <c r="MLZ310" s="30"/>
      <c r="MMA310" s="30"/>
      <c r="MMB310" s="30"/>
      <c r="MMC310" s="30"/>
      <c r="MMD310" s="30"/>
      <c r="MME310" s="30"/>
      <c r="MMF310" s="30"/>
      <c r="MMG310" s="30"/>
      <c r="MMH310" s="30"/>
      <c r="MMI310" s="30"/>
      <c r="MMJ310" s="30"/>
      <c r="MMK310" s="30"/>
      <c r="MML310" s="30"/>
      <c r="MMM310" s="30"/>
      <c r="MMN310" s="30"/>
      <c r="MMO310" s="30"/>
      <c r="MMP310" s="30"/>
      <c r="MMQ310" s="30"/>
      <c r="MMR310" s="30"/>
      <c r="MMS310" s="30"/>
      <c r="MMT310" s="30"/>
      <c r="MMU310" s="30"/>
      <c r="MMV310" s="30"/>
      <c r="MMW310" s="30"/>
      <c r="MMX310" s="30"/>
      <c r="MMY310" s="30"/>
      <c r="MMZ310" s="30"/>
      <c r="MNA310" s="30"/>
      <c r="MNB310" s="30"/>
      <c r="MNC310" s="30"/>
      <c r="MND310" s="30"/>
      <c r="MNE310" s="30"/>
      <c r="MNF310" s="30"/>
      <c r="MNG310" s="30"/>
      <c r="MNH310" s="30"/>
      <c r="MNI310" s="30"/>
      <c r="MNJ310" s="30"/>
      <c r="MNK310" s="30"/>
      <c r="MNL310" s="30"/>
      <c r="MNM310" s="30"/>
      <c r="MNN310" s="30"/>
      <c r="MNO310" s="30"/>
      <c r="MNP310" s="30"/>
      <c r="MNQ310" s="30"/>
      <c r="MNR310" s="30"/>
      <c r="MNS310" s="30"/>
      <c r="MNT310" s="30"/>
      <c r="MNU310" s="30"/>
      <c r="MNV310" s="30"/>
      <c r="MNW310" s="30"/>
      <c r="MNX310" s="30"/>
      <c r="MNY310" s="30"/>
      <c r="MNZ310" s="30"/>
      <c r="MOA310" s="30"/>
      <c r="MOB310" s="30"/>
      <c r="MOC310" s="30"/>
      <c r="MOD310" s="30"/>
      <c r="MOE310" s="30"/>
      <c r="MOF310" s="30"/>
      <c r="MOG310" s="30"/>
      <c r="MOH310" s="30"/>
      <c r="MOI310" s="30"/>
      <c r="MOJ310" s="30"/>
      <c r="MOK310" s="30"/>
      <c r="MOL310" s="30"/>
      <c r="MOM310" s="30"/>
      <c r="MON310" s="30"/>
      <c r="MOO310" s="30"/>
      <c r="MOP310" s="30"/>
      <c r="MOQ310" s="30"/>
      <c r="MOR310" s="30"/>
      <c r="MOS310" s="30"/>
      <c r="MOT310" s="30"/>
      <c r="MOU310" s="30"/>
      <c r="MOV310" s="30"/>
      <c r="MOW310" s="30"/>
      <c r="MOX310" s="30"/>
      <c r="MOY310" s="30"/>
      <c r="MOZ310" s="30"/>
      <c r="MPA310" s="30"/>
      <c r="MPB310" s="30"/>
      <c r="MPC310" s="30"/>
      <c r="MPD310" s="30"/>
      <c r="MPE310" s="30"/>
      <c r="MPF310" s="30"/>
      <c r="MPG310" s="30"/>
      <c r="MPH310" s="30"/>
      <c r="MPI310" s="30"/>
      <c r="MPJ310" s="30"/>
      <c r="MPK310" s="30"/>
      <c r="MPL310" s="30"/>
      <c r="MPM310" s="30"/>
      <c r="MPN310" s="30"/>
      <c r="MPO310" s="30"/>
      <c r="MPP310" s="30"/>
      <c r="MPQ310" s="30"/>
      <c r="MPR310" s="30"/>
      <c r="MPS310" s="30"/>
      <c r="MPT310" s="30"/>
      <c r="MPU310" s="30"/>
      <c r="MPV310" s="30"/>
      <c r="MPW310" s="30"/>
      <c r="MPX310" s="30"/>
      <c r="MPY310" s="30"/>
      <c r="MPZ310" s="30"/>
      <c r="MQA310" s="30"/>
      <c r="MQB310" s="30"/>
      <c r="MQC310" s="30"/>
      <c r="MQD310" s="30"/>
      <c r="MQE310" s="30"/>
      <c r="MQF310" s="30"/>
      <c r="MQG310" s="30"/>
      <c r="MQH310" s="30"/>
      <c r="MQI310" s="30"/>
      <c r="MQJ310" s="30"/>
      <c r="MQK310" s="30"/>
      <c r="MQL310" s="30"/>
      <c r="MQM310" s="30"/>
      <c r="MQN310" s="30"/>
      <c r="MQO310" s="30"/>
      <c r="MQP310" s="30"/>
      <c r="MQQ310" s="30"/>
      <c r="MQR310" s="30"/>
      <c r="MQS310" s="30"/>
      <c r="MQT310" s="30"/>
      <c r="MQU310" s="30"/>
      <c r="MQV310" s="30"/>
      <c r="MQW310" s="30"/>
      <c r="MQX310" s="30"/>
      <c r="MQY310" s="30"/>
      <c r="MQZ310" s="30"/>
      <c r="MRA310" s="30"/>
      <c r="MRB310" s="30"/>
      <c r="MRC310" s="30"/>
      <c r="MRD310" s="30"/>
      <c r="MRE310" s="30"/>
      <c r="MRF310" s="30"/>
      <c r="MRG310" s="30"/>
      <c r="MRH310" s="30"/>
      <c r="MRI310" s="30"/>
      <c r="MRJ310" s="30"/>
      <c r="MRK310" s="30"/>
      <c r="MRL310" s="30"/>
      <c r="MRM310" s="30"/>
      <c r="MRN310" s="30"/>
      <c r="MRO310" s="30"/>
      <c r="MRP310" s="30"/>
      <c r="MRQ310" s="30"/>
      <c r="MRR310" s="30"/>
      <c r="MRS310" s="30"/>
      <c r="MRT310" s="30"/>
      <c r="MRU310" s="30"/>
      <c r="MRV310" s="30"/>
      <c r="MRW310" s="30"/>
      <c r="MRX310" s="30"/>
      <c r="MRY310" s="30"/>
      <c r="MRZ310" s="30"/>
      <c r="MSA310" s="30"/>
      <c r="MSB310" s="30"/>
      <c r="MSC310" s="30"/>
      <c r="MSD310" s="30"/>
      <c r="MSE310" s="30"/>
      <c r="MSF310" s="30"/>
      <c r="MSG310" s="30"/>
      <c r="MSH310" s="30"/>
      <c r="MSI310" s="30"/>
      <c r="MSJ310" s="30"/>
      <c r="MSK310" s="30"/>
      <c r="MSL310" s="30"/>
      <c r="MSM310" s="30"/>
      <c r="MSN310" s="30"/>
      <c r="MSO310" s="30"/>
      <c r="MSP310" s="30"/>
      <c r="MSQ310" s="30"/>
      <c r="MSR310" s="30"/>
      <c r="MSS310" s="30"/>
      <c r="MST310" s="30"/>
      <c r="MSU310" s="30"/>
      <c r="MSV310" s="30"/>
      <c r="MSW310" s="30"/>
      <c r="MSX310" s="30"/>
      <c r="MSY310" s="30"/>
      <c r="MSZ310" s="30"/>
      <c r="MTA310" s="30"/>
      <c r="MTB310" s="30"/>
      <c r="MTC310" s="30"/>
      <c r="MTD310" s="30"/>
      <c r="MTE310" s="30"/>
      <c r="MTF310" s="30"/>
      <c r="MTG310" s="30"/>
      <c r="MTH310" s="30"/>
      <c r="MTI310" s="30"/>
      <c r="MTJ310" s="30"/>
      <c r="MTK310" s="30"/>
      <c r="MTL310" s="30"/>
      <c r="MTM310" s="30"/>
      <c r="MTN310" s="30"/>
      <c r="MTO310" s="30"/>
      <c r="MTP310" s="30"/>
      <c r="MTQ310" s="30"/>
      <c r="MTR310" s="30"/>
      <c r="MTS310" s="30"/>
      <c r="MTT310" s="30"/>
      <c r="MTU310" s="30"/>
      <c r="MTV310" s="30"/>
      <c r="MTW310" s="30"/>
      <c r="MTX310" s="30"/>
      <c r="MTY310" s="30"/>
      <c r="MTZ310" s="30"/>
      <c r="MUA310" s="30"/>
      <c r="MUB310" s="30"/>
      <c r="MUC310" s="30"/>
      <c r="MUD310" s="30"/>
      <c r="MUE310" s="30"/>
      <c r="MUF310" s="30"/>
      <c r="MUG310" s="30"/>
      <c r="MUH310" s="30"/>
      <c r="MUI310" s="30"/>
      <c r="MUJ310" s="30"/>
      <c r="MUK310" s="30"/>
      <c r="MUL310" s="30"/>
      <c r="MUM310" s="30"/>
      <c r="MUN310" s="30"/>
      <c r="MUO310" s="30"/>
      <c r="MUP310" s="30"/>
      <c r="MUQ310" s="30"/>
      <c r="MUR310" s="30"/>
      <c r="MUS310" s="30"/>
      <c r="MUT310" s="30"/>
      <c r="MUU310" s="30"/>
      <c r="MUV310" s="30"/>
      <c r="MUW310" s="30"/>
      <c r="MUX310" s="30"/>
      <c r="MUY310" s="30"/>
      <c r="MUZ310" s="30"/>
      <c r="MVA310" s="30"/>
      <c r="MVB310" s="30"/>
      <c r="MVC310" s="30"/>
      <c r="MVD310" s="30"/>
      <c r="MVE310" s="30"/>
      <c r="MVF310" s="30"/>
      <c r="MVG310" s="30"/>
      <c r="MVH310" s="30"/>
      <c r="MVI310" s="30"/>
      <c r="MVJ310" s="30"/>
      <c r="MVK310" s="30"/>
      <c r="MVL310" s="30"/>
      <c r="MVM310" s="30"/>
      <c r="MVN310" s="30"/>
      <c r="MVO310" s="30"/>
      <c r="MVP310" s="30"/>
      <c r="MVQ310" s="30"/>
      <c r="MVR310" s="30"/>
      <c r="MVS310" s="30"/>
      <c r="MVT310" s="30"/>
      <c r="MVU310" s="30"/>
      <c r="MVV310" s="30"/>
      <c r="MVW310" s="30"/>
      <c r="MVX310" s="30"/>
      <c r="MVY310" s="30"/>
      <c r="MVZ310" s="30"/>
      <c r="MWA310" s="30"/>
      <c r="MWB310" s="30"/>
      <c r="MWC310" s="30"/>
      <c r="MWD310" s="30"/>
      <c r="MWE310" s="30"/>
      <c r="MWF310" s="30"/>
      <c r="MWG310" s="30"/>
      <c r="MWH310" s="30"/>
      <c r="MWI310" s="30"/>
      <c r="MWJ310" s="30"/>
      <c r="MWK310" s="30"/>
      <c r="MWL310" s="30"/>
      <c r="MWM310" s="30"/>
      <c r="MWN310" s="30"/>
      <c r="MWO310" s="30"/>
      <c r="MWP310" s="30"/>
      <c r="MWQ310" s="30"/>
      <c r="MWR310" s="30"/>
      <c r="MWS310" s="30"/>
      <c r="MWT310" s="30"/>
      <c r="MWU310" s="30"/>
      <c r="MWV310" s="30"/>
      <c r="MWW310" s="30"/>
      <c r="MWX310" s="30"/>
      <c r="MWY310" s="30"/>
      <c r="MWZ310" s="30"/>
      <c r="MXA310" s="30"/>
      <c r="MXB310" s="30"/>
      <c r="MXC310" s="30"/>
      <c r="MXD310" s="30"/>
      <c r="MXE310" s="30"/>
      <c r="MXF310" s="30"/>
      <c r="MXG310" s="30"/>
      <c r="MXH310" s="30"/>
      <c r="MXI310" s="30"/>
      <c r="MXJ310" s="30"/>
      <c r="MXK310" s="30"/>
      <c r="MXL310" s="30"/>
      <c r="MXM310" s="30"/>
      <c r="MXN310" s="30"/>
      <c r="MXO310" s="30"/>
      <c r="MXP310" s="30"/>
      <c r="MXQ310" s="30"/>
      <c r="MXR310" s="30"/>
      <c r="MXS310" s="30"/>
      <c r="MXT310" s="30"/>
      <c r="MXU310" s="30"/>
      <c r="MXV310" s="30"/>
      <c r="MXW310" s="30"/>
      <c r="MXX310" s="30"/>
      <c r="MXY310" s="30"/>
      <c r="MXZ310" s="30"/>
      <c r="MYA310" s="30"/>
      <c r="MYB310" s="30"/>
      <c r="MYC310" s="30"/>
      <c r="MYD310" s="30"/>
      <c r="MYE310" s="30"/>
      <c r="MYF310" s="30"/>
      <c r="MYG310" s="30"/>
      <c r="MYH310" s="30"/>
      <c r="MYI310" s="30"/>
      <c r="MYJ310" s="30"/>
      <c r="MYK310" s="30"/>
      <c r="MYL310" s="30"/>
      <c r="MYM310" s="30"/>
      <c r="MYN310" s="30"/>
      <c r="MYO310" s="30"/>
      <c r="MYP310" s="30"/>
      <c r="MYQ310" s="30"/>
      <c r="MYR310" s="30"/>
      <c r="MYS310" s="30"/>
      <c r="MYT310" s="30"/>
      <c r="MYU310" s="30"/>
      <c r="MYV310" s="30"/>
      <c r="MYW310" s="30"/>
      <c r="MYX310" s="30"/>
      <c r="MYY310" s="30"/>
      <c r="MYZ310" s="30"/>
      <c r="MZA310" s="30"/>
      <c r="MZB310" s="30"/>
      <c r="MZC310" s="30"/>
      <c r="MZD310" s="30"/>
      <c r="MZE310" s="30"/>
      <c r="MZF310" s="30"/>
      <c r="MZG310" s="30"/>
      <c r="MZH310" s="30"/>
      <c r="MZI310" s="30"/>
      <c r="MZJ310" s="30"/>
      <c r="MZK310" s="30"/>
      <c r="MZL310" s="30"/>
      <c r="MZM310" s="30"/>
      <c r="MZN310" s="30"/>
      <c r="MZO310" s="30"/>
      <c r="MZP310" s="30"/>
      <c r="MZQ310" s="30"/>
      <c r="MZR310" s="30"/>
      <c r="MZS310" s="30"/>
      <c r="MZT310" s="30"/>
      <c r="MZU310" s="30"/>
      <c r="MZV310" s="30"/>
      <c r="MZW310" s="30"/>
      <c r="MZX310" s="30"/>
      <c r="MZY310" s="30"/>
      <c r="MZZ310" s="30"/>
      <c r="NAA310" s="30"/>
      <c r="NAB310" s="30"/>
      <c r="NAC310" s="30"/>
      <c r="NAD310" s="30"/>
      <c r="NAE310" s="30"/>
      <c r="NAF310" s="30"/>
      <c r="NAG310" s="30"/>
      <c r="NAH310" s="30"/>
      <c r="NAI310" s="30"/>
      <c r="NAJ310" s="30"/>
      <c r="NAK310" s="30"/>
      <c r="NAL310" s="30"/>
      <c r="NAM310" s="30"/>
      <c r="NAN310" s="30"/>
      <c r="NAO310" s="30"/>
      <c r="NAP310" s="30"/>
      <c r="NAQ310" s="30"/>
      <c r="NAR310" s="30"/>
      <c r="NAS310" s="30"/>
      <c r="NAT310" s="30"/>
      <c r="NAU310" s="30"/>
      <c r="NAV310" s="30"/>
      <c r="NAW310" s="30"/>
      <c r="NAX310" s="30"/>
      <c r="NAY310" s="30"/>
      <c r="NAZ310" s="30"/>
      <c r="NBA310" s="30"/>
      <c r="NBB310" s="30"/>
      <c r="NBC310" s="30"/>
      <c r="NBD310" s="30"/>
      <c r="NBE310" s="30"/>
      <c r="NBF310" s="30"/>
      <c r="NBG310" s="30"/>
      <c r="NBH310" s="30"/>
      <c r="NBI310" s="30"/>
      <c r="NBJ310" s="30"/>
      <c r="NBK310" s="30"/>
      <c r="NBL310" s="30"/>
      <c r="NBM310" s="30"/>
      <c r="NBN310" s="30"/>
      <c r="NBO310" s="30"/>
      <c r="NBP310" s="30"/>
      <c r="NBQ310" s="30"/>
      <c r="NBR310" s="30"/>
      <c r="NBS310" s="30"/>
      <c r="NBT310" s="30"/>
      <c r="NBU310" s="30"/>
      <c r="NBV310" s="30"/>
      <c r="NBW310" s="30"/>
      <c r="NBX310" s="30"/>
      <c r="NBY310" s="30"/>
      <c r="NBZ310" s="30"/>
      <c r="NCA310" s="30"/>
      <c r="NCB310" s="30"/>
      <c r="NCC310" s="30"/>
      <c r="NCD310" s="30"/>
      <c r="NCE310" s="30"/>
      <c r="NCF310" s="30"/>
      <c r="NCG310" s="30"/>
      <c r="NCH310" s="30"/>
      <c r="NCI310" s="30"/>
      <c r="NCJ310" s="30"/>
      <c r="NCK310" s="30"/>
      <c r="NCL310" s="30"/>
      <c r="NCM310" s="30"/>
      <c r="NCN310" s="30"/>
      <c r="NCO310" s="30"/>
      <c r="NCP310" s="30"/>
      <c r="NCQ310" s="30"/>
      <c r="NCR310" s="30"/>
      <c r="NCS310" s="30"/>
      <c r="NCT310" s="30"/>
      <c r="NCU310" s="30"/>
      <c r="NCV310" s="30"/>
      <c r="NCW310" s="30"/>
      <c r="NCX310" s="30"/>
      <c r="NCY310" s="30"/>
      <c r="NCZ310" s="30"/>
      <c r="NDA310" s="30"/>
      <c r="NDB310" s="30"/>
      <c r="NDC310" s="30"/>
      <c r="NDD310" s="30"/>
      <c r="NDE310" s="30"/>
      <c r="NDF310" s="30"/>
      <c r="NDG310" s="30"/>
      <c r="NDH310" s="30"/>
      <c r="NDI310" s="30"/>
      <c r="NDJ310" s="30"/>
      <c r="NDK310" s="30"/>
      <c r="NDL310" s="30"/>
      <c r="NDM310" s="30"/>
      <c r="NDN310" s="30"/>
      <c r="NDO310" s="30"/>
      <c r="NDP310" s="30"/>
      <c r="NDQ310" s="30"/>
      <c r="NDR310" s="30"/>
      <c r="NDS310" s="30"/>
      <c r="NDT310" s="30"/>
      <c r="NDU310" s="30"/>
      <c r="NDV310" s="30"/>
      <c r="NDW310" s="30"/>
      <c r="NDX310" s="30"/>
      <c r="NDY310" s="30"/>
      <c r="NDZ310" s="30"/>
      <c r="NEA310" s="30"/>
      <c r="NEB310" s="30"/>
      <c r="NEC310" s="30"/>
      <c r="NED310" s="30"/>
      <c r="NEE310" s="30"/>
      <c r="NEF310" s="30"/>
      <c r="NEG310" s="30"/>
      <c r="NEH310" s="30"/>
      <c r="NEI310" s="30"/>
      <c r="NEJ310" s="30"/>
      <c r="NEK310" s="30"/>
      <c r="NEL310" s="30"/>
      <c r="NEM310" s="30"/>
      <c r="NEN310" s="30"/>
      <c r="NEO310" s="30"/>
      <c r="NEP310" s="30"/>
      <c r="NEQ310" s="30"/>
      <c r="NER310" s="30"/>
      <c r="NES310" s="30"/>
      <c r="NET310" s="30"/>
      <c r="NEU310" s="30"/>
      <c r="NEV310" s="30"/>
      <c r="NEW310" s="30"/>
      <c r="NEX310" s="30"/>
      <c r="NEY310" s="30"/>
      <c r="NEZ310" s="30"/>
      <c r="NFA310" s="30"/>
      <c r="NFB310" s="30"/>
      <c r="NFC310" s="30"/>
      <c r="NFD310" s="30"/>
      <c r="NFE310" s="30"/>
      <c r="NFF310" s="30"/>
      <c r="NFG310" s="30"/>
      <c r="NFH310" s="30"/>
      <c r="NFI310" s="30"/>
      <c r="NFJ310" s="30"/>
      <c r="NFK310" s="30"/>
      <c r="NFL310" s="30"/>
      <c r="NFM310" s="30"/>
      <c r="NFN310" s="30"/>
      <c r="NFO310" s="30"/>
      <c r="NFP310" s="30"/>
      <c r="NFQ310" s="30"/>
      <c r="NFR310" s="30"/>
      <c r="NFS310" s="30"/>
      <c r="NFT310" s="30"/>
      <c r="NFU310" s="30"/>
      <c r="NFV310" s="30"/>
      <c r="NFW310" s="30"/>
      <c r="NFX310" s="30"/>
      <c r="NFY310" s="30"/>
      <c r="NFZ310" s="30"/>
      <c r="NGA310" s="30"/>
      <c r="NGB310" s="30"/>
      <c r="NGC310" s="30"/>
      <c r="NGD310" s="30"/>
      <c r="NGE310" s="30"/>
      <c r="NGF310" s="30"/>
      <c r="NGG310" s="30"/>
      <c r="NGH310" s="30"/>
      <c r="NGI310" s="30"/>
      <c r="NGJ310" s="30"/>
      <c r="NGK310" s="30"/>
      <c r="NGL310" s="30"/>
      <c r="NGM310" s="30"/>
      <c r="NGN310" s="30"/>
      <c r="NGO310" s="30"/>
      <c r="NGP310" s="30"/>
      <c r="NGQ310" s="30"/>
      <c r="NGR310" s="30"/>
      <c r="NGS310" s="30"/>
      <c r="NGT310" s="30"/>
      <c r="NGU310" s="30"/>
      <c r="NGV310" s="30"/>
      <c r="NGW310" s="30"/>
      <c r="NGX310" s="30"/>
      <c r="NGY310" s="30"/>
      <c r="NGZ310" s="30"/>
      <c r="NHA310" s="30"/>
      <c r="NHB310" s="30"/>
      <c r="NHC310" s="30"/>
      <c r="NHD310" s="30"/>
      <c r="NHE310" s="30"/>
      <c r="NHF310" s="30"/>
      <c r="NHG310" s="30"/>
      <c r="NHH310" s="30"/>
      <c r="NHI310" s="30"/>
      <c r="NHJ310" s="30"/>
      <c r="NHK310" s="30"/>
      <c r="NHL310" s="30"/>
      <c r="NHM310" s="30"/>
      <c r="NHN310" s="30"/>
      <c r="NHO310" s="30"/>
      <c r="NHP310" s="30"/>
      <c r="NHQ310" s="30"/>
      <c r="NHR310" s="30"/>
      <c r="NHS310" s="30"/>
      <c r="NHT310" s="30"/>
      <c r="NHU310" s="30"/>
      <c r="NHV310" s="30"/>
      <c r="NHW310" s="30"/>
      <c r="NHX310" s="30"/>
      <c r="NHY310" s="30"/>
      <c r="NHZ310" s="30"/>
      <c r="NIA310" s="30"/>
      <c r="NIB310" s="30"/>
      <c r="NIC310" s="30"/>
      <c r="NID310" s="30"/>
      <c r="NIE310" s="30"/>
      <c r="NIF310" s="30"/>
      <c r="NIG310" s="30"/>
      <c r="NIH310" s="30"/>
      <c r="NII310" s="30"/>
      <c r="NIJ310" s="30"/>
      <c r="NIK310" s="30"/>
      <c r="NIL310" s="30"/>
      <c r="NIM310" s="30"/>
      <c r="NIN310" s="30"/>
      <c r="NIO310" s="30"/>
      <c r="NIP310" s="30"/>
      <c r="NIQ310" s="30"/>
      <c r="NIR310" s="30"/>
      <c r="NIS310" s="30"/>
      <c r="NIT310" s="30"/>
      <c r="NIU310" s="30"/>
      <c r="NIV310" s="30"/>
      <c r="NIW310" s="30"/>
      <c r="NIX310" s="30"/>
      <c r="NIY310" s="30"/>
      <c r="NIZ310" s="30"/>
      <c r="NJA310" s="30"/>
      <c r="NJB310" s="30"/>
      <c r="NJC310" s="30"/>
      <c r="NJD310" s="30"/>
      <c r="NJE310" s="30"/>
      <c r="NJF310" s="30"/>
      <c r="NJG310" s="30"/>
      <c r="NJH310" s="30"/>
      <c r="NJI310" s="30"/>
      <c r="NJJ310" s="30"/>
      <c r="NJK310" s="30"/>
      <c r="NJL310" s="30"/>
      <c r="NJM310" s="30"/>
      <c r="NJN310" s="30"/>
      <c r="NJO310" s="30"/>
      <c r="NJP310" s="30"/>
      <c r="NJQ310" s="30"/>
      <c r="NJR310" s="30"/>
      <c r="NJS310" s="30"/>
      <c r="NJT310" s="30"/>
      <c r="NJU310" s="30"/>
      <c r="NJV310" s="30"/>
      <c r="NJW310" s="30"/>
      <c r="NJX310" s="30"/>
      <c r="NJY310" s="30"/>
      <c r="NJZ310" s="30"/>
      <c r="NKA310" s="30"/>
      <c r="NKB310" s="30"/>
      <c r="NKC310" s="30"/>
      <c r="NKD310" s="30"/>
      <c r="NKE310" s="30"/>
      <c r="NKF310" s="30"/>
      <c r="NKG310" s="30"/>
      <c r="NKH310" s="30"/>
      <c r="NKI310" s="30"/>
      <c r="NKJ310" s="30"/>
      <c r="NKK310" s="30"/>
      <c r="NKL310" s="30"/>
      <c r="NKM310" s="30"/>
      <c r="NKN310" s="30"/>
      <c r="NKO310" s="30"/>
      <c r="NKP310" s="30"/>
      <c r="NKQ310" s="30"/>
      <c r="NKR310" s="30"/>
      <c r="NKS310" s="30"/>
      <c r="NKT310" s="30"/>
      <c r="NKU310" s="30"/>
      <c r="NKV310" s="30"/>
      <c r="NKW310" s="30"/>
      <c r="NKX310" s="30"/>
      <c r="NKY310" s="30"/>
      <c r="NKZ310" s="30"/>
      <c r="NLA310" s="30"/>
      <c r="NLB310" s="30"/>
      <c r="NLC310" s="30"/>
      <c r="NLD310" s="30"/>
      <c r="NLE310" s="30"/>
      <c r="NLF310" s="30"/>
      <c r="NLG310" s="30"/>
      <c r="NLH310" s="30"/>
      <c r="NLI310" s="30"/>
      <c r="NLJ310" s="30"/>
      <c r="NLK310" s="30"/>
      <c r="NLL310" s="30"/>
      <c r="NLM310" s="30"/>
      <c r="NLN310" s="30"/>
      <c r="NLO310" s="30"/>
      <c r="NLP310" s="30"/>
      <c r="NLQ310" s="30"/>
      <c r="NLR310" s="30"/>
      <c r="NLS310" s="30"/>
      <c r="NLT310" s="30"/>
      <c r="NLU310" s="30"/>
      <c r="NLV310" s="30"/>
      <c r="NLW310" s="30"/>
      <c r="NLX310" s="30"/>
      <c r="NLY310" s="30"/>
      <c r="NLZ310" s="30"/>
      <c r="NMA310" s="30"/>
      <c r="NMB310" s="30"/>
      <c r="NMC310" s="30"/>
      <c r="NMD310" s="30"/>
      <c r="NME310" s="30"/>
      <c r="NMF310" s="30"/>
      <c r="NMG310" s="30"/>
      <c r="NMH310" s="30"/>
      <c r="NMI310" s="30"/>
      <c r="NMJ310" s="30"/>
      <c r="NMK310" s="30"/>
      <c r="NML310" s="30"/>
      <c r="NMM310" s="30"/>
      <c r="NMN310" s="30"/>
      <c r="NMO310" s="30"/>
      <c r="NMP310" s="30"/>
      <c r="NMQ310" s="30"/>
      <c r="NMR310" s="30"/>
      <c r="NMS310" s="30"/>
      <c r="NMT310" s="30"/>
      <c r="NMU310" s="30"/>
      <c r="NMV310" s="30"/>
      <c r="NMW310" s="30"/>
      <c r="NMX310" s="30"/>
      <c r="NMY310" s="30"/>
      <c r="NMZ310" s="30"/>
      <c r="NNA310" s="30"/>
      <c r="NNB310" s="30"/>
      <c r="NNC310" s="30"/>
      <c r="NND310" s="30"/>
      <c r="NNE310" s="30"/>
      <c r="NNF310" s="30"/>
      <c r="NNG310" s="30"/>
      <c r="NNH310" s="30"/>
      <c r="NNI310" s="30"/>
      <c r="NNJ310" s="30"/>
      <c r="NNK310" s="30"/>
      <c r="NNL310" s="30"/>
      <c r="NNM310" s="30"/>
      <c r="NNN310" s="30"/>
      <c r="NNO310" s="30"/>
      <c r="NNP310" s="30"/>
      <c r="NNQ310" s="30"/>
      <c r="NNR310" s="30"/>
      <c r="NNS310" s="30"/>
      <c r="NNT310" s="30"/>
      <c r="NNU310" s="30"/>
      <c r="NNV310" s="30"/>
      <c r="NNW310" s="30"/>
      <c r="NNX310" s="30"/>
      <c r="NNY310" s="30"/>
      <c r="NNZ310" s="30"/>
      <c r="NOA310" s="30"/>
      <c r="NOB310" s="30"/>
      <c r="NOC310" s="30"/>
      <c r="NOD310" s="30"/>
      <c r="NOE310" s="30"/>
      <c r="NOF310" s="30"/>
      <c r="NOG310" s="30"/>
      <c r="NOH310" s="30"/>
      <c r="NOI310" s="30"/>
      <c r="NOJ310" s="30"/>
      <c r="NOK310" s="30"/>
      <c r="NOL310" s="30"/>
      <c r="NOM310" s="30"/>
      <c r="NON310" s="30"/>
      <c r="NOO310" s="30"/>
      <c r="NOP310" s="30"/>
      <c r="NOQ310" s="30"/>
      <c r="NOR310" s="30"/>
      <c r="NOS310" s="30"/>
      <c r="NOT310" s="30"/>
      <c r="NOU310" s="30"/>
      <c r="NOV310" s="30"/>
      <c r="NOW310" s="30"/>
      <c r="NOX310" s="30"/>
      <c r="NOY310" s="30"/>
      <c r="NOZ310" s="30"/>
      <c r="NPA310" s="30"/>
      <c r="NPB310" s="30"/>
      <c r="NPC310" s="30"/>
      <c r="NPD310" s="30"/>
      <c r="NPE310" s="30"/>
      <c r="NPF310" s="30"/>
      <c r="NPG310" s="30"/>
      <c r="NPH310" s="30"/>
      <c r="NPI310" s="30"/>
      <c r="NPJ310" s="30"/>
      <c r="NPK310" s="30"/>
      <c r="NPL310" s="30"/>
      <c r="NPM310" s="30"/>
      <c r="NPN310" s="30"/>
      <c r="NPO310" s="30"/>
      <c r="NPP310" s="30"/>
      <c r="NPQ310" s="30"/>
      <c r="NPR310" s="30"/>
      <c r="NPS310" s="30"/>
      <c r="NPT310" s="30"/>
      <c r="NPU310" s="30"/>
      <c r="NPV310" s="30"/>
      <c r="NPW310" s="30"/>
      <c r="NPX310" s="30"/>
      <c r="NPY310" s="30"/>
      <c r="NPZ310" s="30"/>
      <c r="NQA310" s="30"/>
      <c r="NQB310" s="30"/>
      <c r="NQC310" s="30"/>
      <c r="NQD310" s="30"/>
      <c r="NQE310" s="30"/>
      <c r="NQF310" s="30"/>
      <c r="NQG310" s="30"/>
      <c r="NQH310" s="30"/>
      <c r="NQI310" s="30"/>
      <c r="NQJ310" s="30"/>
      <c r="NQK310" s="30"/>
      <c r="NQL310" s="30"/>
      <c r="NQM310" s="30"/>
      <c r="NQN310" s="30"/>
      <c r="NQO310" s="30"/>
      <c r="NQP310" s="30"/>
      <c r="NQQ310" s="30"/>
      <c r="NQR310" s="30"/>
      <c r="NQS310" s="30"/>
      <c r="NQT310" s="30"/>
      <c r="NQU310" s="30"/>
      <c r="NQV310" s="30"/>
      <c r="NQW310" s="30"/>
      <c r="NQX310" s="30"/>
      <c r="NQY310" s="30"/>
      <c r="NQZ310" s="30"/>
      <c r="NRA310" s="30"/>
      <c r="NRB310" s="30"/>
      <c r="NRC310" s="30"/>
      <c r="NRD310" s="30"/>
      <c r="NRE310" s="30"/>
      <c r="NRF310" s="30"/>
      <c r="NRG310" s="30"/>
      <c r="NRH310" s="30"/>
      <c r="NRI310" s="30"/>
      <c r="NRJ310" s="30"/>
      <c r="NRK310" s="30"/>
      <c r="NRL310" s="30"/>
      <c r="NRM310" s="30"/>
      <c r="NRN310" s="30"/>
      <c r="NRO310" s="30"/>
      <c r="NRP310" s="30"/>
      <c r="NRQ310" s="30"/>
      <c r="NRR310" s="30"/>
      <c r="NRS310" s="30"/>
      <c r="NRT310" s="30"/>
      <c r="NRU310" s="30"/>
      <c r="NRV310" s="30"/>
      <c r="NRW310" s="30"/>
      <c r="NRX310" s="30"/>
      <c r="NRY310" s="30"/>
      <c r="NRZ310" s="30"/>
      <c r="NSA310" s="30"/>
      <c r="NSB310" s="30"/>
      <c r="NSC310" s="30"/>
      <c r="NSD310" s="30"/>
      <c r="NSE310" s="30"/>
      <c r="NSF310" s="30"/>
      <c r="NSG310" s="30"/>
      <c r="NSH310" s="30"/>
      <c r="NSI310" s="30"/>
      <c r="NSJ310" s="30"/>
      <c r="NSK310" s="30"/>
      <c r="NSL310" s="30"/>
      <c r="NSM310" s="30"/>
      <c r="NSN310" s="30"/>
      <c r="NSO310" s="30"/>
      <c r="NSP310" s="30"/>
      <c r="NSQ310" s="30"/>
      <c r="NSR310" s="30"/>
      <c r="NSS310" s="30"/>
      <c r="NST310" s="30"/>
      <c r="NSU310" s="30"/>
      <c r="NSV310" s="30"/>
      <c r="NSW310" s="30"/>
      <c r="NSX310" s="30"/>
      <c r="NSY310" s="30"/>
      <c r="NSZ310" s="30"/>
      <c r="NTA310" s="30"/>
      <c r="NTB310" s="30"/>
      <c r="NTC310" s="30"/>
      <c r="NTD310" s="30"/>
      <c r="NTE310" s="30"/>
      <c r="NTF310" s="30"/>
      <c r="NTG310" s="30"/>
      <c r="NTH310" s="30"/>
      <c r="NTI310" s="30"/>
      <c r="NTJ310" s="30"/>
      <c r="NTK310" s="30"/>
      <c r="NTL310" s="30"/>
      <c r="NTM310" s="30"/>
      <c r="NTN310" s="30"/>
      <c r="NTO310" s="30"/>
      <c r="NTP310" s="30"/>
      <c r="NTQ310" s="30"/>
      <c r="NTR310" s="30"/>
      <c r="NTS310" s="30"/>
      <c r="NTT310" s="30"/>
      <c r="NTU310" s="30"/>
      <c r="NTV310" s="30"/>
      <c r="NTW310" s="30"/>
      <c r="NTX310" s="30"/>
      <c r="NTY310" s="30"/>
      <c r="NTZ310" s="30"/>
      <c r="NUA310" s="30"/>
      <c r="NUB310" s="30"/>
      <c r="NUC310" s="30"/>
      <c r="NUD310" s="30"/>
      <c r="NUE310" s="30"/>
      <c r="NUF310" s="30"/>
      <c r="NUG310" s="30"/>
      <c r="NUH310" s="30"/>
      <c r="NUI310" s="30"/>
      <c r="NUJ310" s="30"/>
      <c r="NUK310" s="30"/>
      <c r="NUL310" s="30"/>
      <c r="NUM310" s="30"/>
      <c r="NUN310" s="30"/>
      <c r="NUO310" s="30"/>
      <c r="NUP310" s="30"/>
      <c r="NUQ310" s="30"/>
      <c r="NUR310" s="30"/>
      <c r="NUS310" s="30"/>
      <c r="NUT310" s="30"/>
      <c r="NUU310" s="30"/>
      <c r="NUV310" s="30"/>
      <c r="NUW310" s="30"/>
      <c r="NUX310" s="30"/>
      <c r="NUY310" s="30"/>
      <c r="NUZ310" s="30"/>
      <c r="NVA310" s="30"/>
      <c r="NVB310" s="30"/>
      <c r="NVC310" s="30"/>
      <c r="NVD310" s="30"/>
      <c r="NVE310" s="30"/>
      <c r="NVF310" s="30"/>
      <c r="NVG310" s="30"/>
      <c r="NVH310" s="30"/>
      <c r="NVI310" s="30"/>
      <c r="NVJ310" s="30"/>
      <c r="NVK310" s="30"/>
      <c r="NVL310" s="30"/>
      <c r="NVM310" s="30"/>
      <c r="NVN310" s="30"/>
      <c r="NVO310" s="30"/>
      <c r="NVP310" s="30"/>
      <c r="NVQ310" s="30"/>
      <c r="NVR310" s="30"/>
      <c r="NVS310" s="30"/>
      <c r="NVT310" s="30"/>
      <c r="NVU310" s="30"/>
      <c r="NVV310" s="30"/>
      <c r="NVW310" s="30"/>
      <c r="NVX310" s="30"/>
      <c r="NVY310" s="30"/>
      <c r="NVZ310" s="30"/>
      <c r="NWA310" s="30"/>
      <c r="NWB310" s="30"/>
      <c r="NWC310" s="30"/>
      <c r="NWD310" s="30"/>
      <c r="NWE310" s="30"/>
      <c r="NWF310" s="30"/>
      <c r="NWG310" s="30"/>
      <c r="NWH310" s="30"/>
      <c r="NWI310" s="30"/>
      <c r="NWJ310" s="30"/>
      <c r="NWK310" s="30"/>
      <c r="NWL310" s="30"/>
      <c r="NWM310" s="30"/>
      <c r="NWN310" s="30"/>
      <c r="NWO310" s="30"/>
      <c r="NWP310" s="30"/>
      <c r="NWQ310" s="30"/>
      <c r="NWR310" s="30"/>
      <c r="NWS310" s="30"/>
      <c r="NWT310" s="30"/>
      <c r="NWU310" s="30"/>
      <c r="NWV310" s="30"/>
      <c r="NWW310" s="30"/>
      <c r="NWX310" s="30"/>
      <c r="NWY310" s="30"/>
      <c r="NWZ310" s="30"/>
      <c r="NXA310" s="30"/>
      <c r="NXB310" s="30"/>
      <c r="NXC310" s="30"/>
      <c r="NXD310" s="30"/>
      <c r="NXE310" s="30"/>
      <c r="NXF310" s="30"/>
      <c r="NXG310" s="30"/>
      <c r="NXH310" s="30"/>
      <c r="NXI310" s="30"/>
      <c r="NXJ310" s="30"/>
      <c r="NXK310" s="30"/>
      <c r="NXL310" s="30"/>
      <c r="NXM310" s="30"/>
      <c r="NXN310" s="30"/>
      <c r="NXO310" s="30"/>
      <c r="NXP310" s="30"/>
      <c r="NXQ310" s="30"/>
      <c r="NXR310" s="30"/>
      <c r="NXS310" s="30"/>
      <c r="NXT310" s="30"/>
      <c r="NXU310" s="30"/>
      <c r="NXV310" s="30"/>
      <c r="NXW310" s="30"/>
      <c r="NXX310" s="30"/>
      <c r="NXY310" s="30"/>
      <c r="NXZ310" s="30"/>
      <c r="NYA310" s="30"/>
      <c r="NYB310" s="30"/>
      <c r="NYC310" s="30"/>
      <c r="NYD310" s="30"/>
      <c r="NYE310" s="30"/>
      <c r="NYF310" s="30"/>
      <c r="NYG310" s="30"/>
      <c r="NYH310" s="30"/>
      <c r="NYI310" s="30"/>
      <c r="NYJ310" s="30"/>
      <c r="NYK310" s="30"/>
      <c r="NYL310" s="30"/>
      <c r="NYM310" s="30"/>
      <c r="NYN310" s="30"/>
      <c r="NYO310" s="30"/>
      <c r="NYP310" s="30"/>
      <c r="NYQ310" s="30"/>
      <c r="NYR310" s="30"/>
      <c r="NYS310" s="30"/>
      <c r="NYT310" s="30"/>
      <c r="NYU310" s="30"/>
      <c r="NYV310" s="30"/>
      <c r="NYW310" s="30"/>
      <c r="NYX310" s="30"/>
      <c r="NYY310" s="30"/>
      <c r="NYZ310" s="30"/>
      <c r="NZA310" s="30"/>
      <c r="NZB310" s="30"/>
      <c r="NZC310" s="30"/>
      <c r="NZD310" s="30"/>
      <c r="NZE310" s="30"/>
      <c r="NZF310" s="30"/>
      <c r="NZG310" s="30"/>
      <c r="NZH310" s="30"/>
      <c r="NZI310" s="30"/>
      <c r="NZJ310" s="30"/>
      <c r="NZK310" s="30"/>
      <c r="NZL310" s="30"/>
      <c r="NZM310" s="30"/>
      <c r="NZN310" s="30"/>
      <c r="NZO310" s="30"/>
      <c r="NZP310" s="30"/>
      <c r="NZQ310" s="30"/>
      <c r="NZR310" s="30"/>
      <c r="NZS310" s="30"/>
      <c r="NZT310" s="30"/>
      <c r="NZU310" s="30"/>
      <c r="NZV310" s="30"/>
      <c r="NZW310" s="30"/>
      <c r="NZX310" s="30"/>
      <c r="NZY310" s="30"/>
      <c r="NZZ310" s="30"/>
      <c r="OAA310" s="30"/>
      <c r="OAB310" s="30"/>
      <c r="OAC310" s="30"/>
      <c r="OAD310" s="30"/>
      <c r="OAE310" s="30"/>
      <c r="OAF310" s="30"/>
      <c r="OAG310" s="30"/>
      <c r="OAH310" s="30"/>
      <c r="OAI310" s="30"/>
      <c r="OAJ310" s="30"/>
      <c r="OAK310" s="30"/>
      <c r="OAL310" s="30"/>
      <c r="OAM310" s="30"/>
      <c r="OAN310" s="30"/>
      <c r="OAO310" s="30"/>
      <c r="OAP310" s="30"/>
      <c r="OAQ310" s="30"/>
      <c r="OAR310" s="30"/>
      <c r="OAS310" s="30"/>
      <c r="OAT310" s="30"/>
      <c r="OAU310" s="30"/>
      <c r="OAV310" s="30"/>
      <c r="OAW310" s="30"/>
      <c r="OAX310" s="30"/>
      <c r="OAY310" s="30"/>
      <c r="OAZ310" s="30"/>
      <c r="OBA310" s="30"/>
      <c r="OBB310" s="30"/>
      <c r="OBC310" s="30"/>
      <c r="OBD310" s="30"/>
      <c r="OBE310" s="30"/>
      <c r="OBF310" s="30"/>
      <c r="OBG310" s="30"/>
      <c r="OBH310" s="30"/>
      <c r="OBI310" s="30"/>
      <c r="OBJ310" s="30"/>
      <c r="OBK310" s="30"/>
      <c r="OBL310" s="30"/>
      <c r="OBM310" s="30"/>
      <c r="OBN310" s="30"/>
      <c r="OBO310" s="30"/>
      <c r="OBP310" s="30"/>
      <c r="OBQ310" s="30"/>
      <c r="OBR310" s="30"/>
      <c r="OBS310" s="30"/>
      <c r="OBT310" s="30"/>
      <c r="OBU310" s="30"/>
      <c r="OBV310" s="30"/>
      <c r="OBW310" s="30"/>
      <c r="OBX310" s="30"/>
      <c r="OBY310" s="30"/>
      <c r="OBZ310" s="30"/>
      <c r="OCA310" s="30"/>
      <c r="OCB310" s="30"/>
      <c r="OCC310" s="30"/>
      <c r="OCD310" s="30"/>
      <c r="OCE310" s="30"/>
      <c r="OCF310" s="30"/>
      <c r="OCG310" s="30"/>
      <c r="OCH310" s="30"/>
      <c r="OCI310" s="30"/>
      <c r="OCJ310" s="30"/>
      <c r="OCK310" s="30"/>
      <c r="OCL310" s="30"/>
      <c r="OCM310" s="30"/>
      <c r="OCN310" s="30"/>
      <c r="OCO310" s="30"/>
      <c r="OCP310" s="30"/>
      <c r="OCQ310" s="30"/>
      <c r="OCR310" s="30"/>
      <c r="OCS310" s="30"/>
      <c r="OCT310" s="30"/>
      <c r="OCU310" s="30"/>
      <c r="OCV310" s="30"/>
      <c r="OCW310" s="30"/>
      <c r="OCX310" s="30"/>
      <c r="OCY310" s="30"/>
      <c r="OCZ310" s="30"/>
      <c r="ODA310" s="30"/>
      <c r="ODB310" s="30"/>
      <c r="ODC310" s="30"/>
      <c r="ODD310" s="30"/>
      <c r="ODE310" s="30"/>
      <c r="ODF310" s="30"/>
      <c r="ODG310" s="30"/>
      <c r="ODH310" s="30"/>
      <c r="ODI310" s="30"/>
      <c r="ODJ310" s="30"/>
      <c r="ODK310" s="30"/>
      <c r="ODL310" s="30"/>
      <c r="ODM310" s="30"/>
      <c r="ODN310" s="30"/>
      <c r="ODO310" s="30"/>
      <c r="ODP310" s="30"/>
      <c r="ODQ310" s="30"/>
      <c r="ODR310" s="30"/>
      <c r="ODS310" s="30"/>
      <c r="ODT310" s="30"/>
      <c r="ODU310" s="30"/>
      <c r="ODV310" s="30"/>
      <c r="ODW310" s="30"/>
      <c r="ODX310" s="30"/>
      <c r="ODY310" s="30"/>
      <c r="ODZ310" s="30"/>
      <c r="OEA310" s="30"/>
      <c r="OEB310" s="30"/>
      <c r="OEC310" s="30"/>
      <c r="OED310" s="30"/>
      <c r="OEE310" s="30"/>
      <c r="OEF310" s="30"/>
      <c r="OEG310" s="30"/>
      <c r="OEH310" s="30"/>
      <c r="OEI310" s="30"/>
      <c r="OEJ310" s="30"/>
      <c r="OEK310" s="30"/>
      <c r="OEL310" s="30"/>
      <c r="OEM310" s="30"/>
      <c r="OEN310" s="30"/>
      <c r="OEO310" s="30"/>
      <c r="OEP310" s="30"/>
      <c r="OEQ310" s="30"/>
      <c r="OER310" s="30"/>
      <c r="OES310" s="30"/>
      <c r="OET310" s="30"/>
      <c r="OEU310" s="30"/>
      <c r="OEV310" s="30"/>
      <c r="OEW310" s="30"/>
      <c r="OEX310" s="30"/>
      <c r="OEY310" s="30"/>
      <c r="OEZ310" s="30"/>
      <c r="OFA310" s="30"/>
      <c r="OFB310" s="30"/>
      <c r="OFC310" s="30"/>
      <c r="OFD310" s="30"/>
      <c r="OFE310" s="30"/>
      <c r="OFF310" s="30"/>
      <c r="OFG310" s="30"/>
      <c r="OFH310" s="30"/>
      <c r="OFI310" s="30"/>
      <c r="OFJ310" s="30"/>
      <c r="OFK310" s="30"/>
      <c r="OFL310" s="30"/>
      <c r="OFM310" s="30"/>
      <c r="OFN310" s="30"/>
      <c r="OFO310" s="30"/>
      <c r="OFP310" s="30"/>
      <c r="OFQ310" s="30"/>
      <c r="OFR310" s="30"/>
      <c r="OFS310" s="30"/>
      <c r="OFT310" s="30"/>
      <c r="OFU310" s="30"/>
      <c r="OFV310" s="30"/>
      <c r="OFW310" s="30"/>
      <c r="OFX310" s="30"/>
      <c r="OFY310" s="30"/>
      <c r="OFZ310" s="30"/>
      <c r="OGA310" s="30"/>
      <c r="OGB310" s="30"/>
      <c r="OGC310" s="30"/>
      <c r="OGD310" s="30"/>
      <c r="OGE310" s="30"/>
      <c r="OGF310" s="30"/>
      <c r="OGG310" s="30"/>
      <c r="OGH310" s="30"/>
      <c r="OGI310" s="30"/>
      <c r="OGJ310" s="30"/>
      <c r="OGK310" s="30"/>
      <c r="OGL310" s="30"/>
      <c r="OGM310" s="30"/>
      <c r="OGN310" s="30"/>
      <c r="OGO310" s="30"/>
      <c r="OGP310" s="30"/>
      <c r="OGQ310" s="30"/>
      <c r="OGR310" s="30"/>
      <c r="OGS310" s="30"/>
      <c r="OGT310" s="30"/>
      <c r="OGU310" s="30"/>
      <c r="OGV310" s="30"/>
      <c r="OGW310" s="30"/>
      <c r="OGX310" s="30"/>
      <c r="OGY310" s="30"/>
      <c r="OGZ310" s="30"/>
      <c r="OHA310" s="30"/>
      <c r="OHB310" s="30"/>
      <c r="OHC310" s="30"/>
      <c r="OHD310" s="30"/>
      <c r="OHE310" s="30"/>
      <c r="OHF310" s="30"/>
      <c r="OHG310" s="30"/>
      <c r="OHH310" s="30"/>
      <c r="OHI310" s="30"/>
      <c r="OHJ310" s="30"/>
      <c r="OHK310" s="30"/>
      <c r="OHL310" s="30"/>
      <c r="OHM310" s="30"/>
      <c r="OHN310" s="30"/>
      <c r="OHO310" s="30"/>
      <c r="OHP310" s="30"/>
      <c r="OHQ310" s="30"/>
      <c r="OHR310" s="30"/>
      <c r="OHS310" s="30"/>
      <c r="OHT310" s="30"/>
      <c r="OHU310" s="30"/>
      <c r="OHV310" s="30"/>
      <c r="OHW310" s="30"/>
      <c r="OHX310" s="30"/>
      <c r="OHY310" s="30"/>
      <c r="OHZ310" s="30"/>
      <c r="OIA310" s="30"/>
      <c r="OIB310" s="30"/>
      <c r="OIC310" s="30"/>
      <c r="OID310" s="30"/>
      <c r="OIE310" s="30"/>
      <c r="OIF310" s="30"/>
      <c r="OIG310" s="30"/>
      <c r="OIH310" s="30"/>
      <c r="OII310" s="30"/>
      <c r="OIJ310" s="30"/>
      <c r="OIK310" s="30"/>
      <c r="OIL310" s="30"/>
      <c r="OIM310" s="30"/>
      <c r="OIN310" s="30"/>
      <c r="OIO310" s="30"/>
      <c r="OIP310" s="30"/>
      <c r="OIQ310" s="30"/>
      <c r="OIR310" s="30"/>
      <c r="OIS310" s="30"/>
      <c r="OIT310" s="30"/>
      <c r="OIU310" s="30"/>
      <c r="OIV310" s="30"/>
      <c r="OIW310" s="30"/>
      <c r="OIX310" s="30"/>
      <c r="OIY310" s="30"/>
      <c r="OIZ310" s="30"/>
      <c r="OJA310" s="30"/>
      <c r="OJB310" s="30"/>
      <c r="OJC310" s="30"/>
      <c r="OJD310" s="30"/>
      <c r="OJE310" s="30"/>
      <c r="OJF310" s="30"/>
      <c r="OJG310" s="30"/>
      <c r="OJH310" s="30"/>
      <c r="OJI310" s="30"/>
      <c r="OJJ310" s="30"/>
      <c r="OJK310" s="30"/>
      <c r="OJL310" s="30"/>
      <c r="OJM310" s="30"/>
      <c r="OJN310" s="30"/>
      <c r="OJO310" s="30"/>
      <c r="OJP310" s="30"/>
      <c r="OJQ310" s="30"/>
      <c r="OJR310" s="30"/>
      <c r="OJS310" s="30"/>
      <c r="OJT310" s="30"/>
      <c r="OJU310" s="30"/>
      <c r="OJV310" s="30"/>
      <c r="OJW310" s="30"/>
      <c r="OJX310" s="30"/>
      <c r="OJY310" s="30"/>
      <c r="OJZ310" s="30"/>
      <c r="OKA310" s="30"/>
      <c r="OKB310" s="30"/>
      <c r="OKC310" s="30"/>
      <c r="OKD310" s="30"/>
      <c r="OKE310" s="30"/>
      <c r="OKF310" s="30"/>
      <c r="OKG310" s="30"/>
      <c r="OKH310" s="30"/>
      <c r="OKI310" s="30"/>
      <c r="OKJ310" s="30"/>
      <c r="OKK310" s="30"/>
      <c r="OKL310" s="30"/>
      <c r="OKM310" s="30"/>
      <c r="OKN310" s="30"/>
      <c r="OKO310" s="30"/>
      <c r="OKP310" s="30"/>
      <c r="OKQ310" s="30"/>
      <c r="OKR310" s="30"/>
      <c r="OKS310" s="30"/>
      <c r="OKT310" s="30"/>
      <c r="OKU310" s="30"/>
      <c r="OKV310" s="30"/>
      <c r="OKW310" s="30"/>
      <c r="OKX310" s="30"/>
      <c r="OKY310" s="30"/>
      <c r="OKZ310" s="30"/>
      <c r="OLA310" s="30"/>
      <c r="OLB310" s="30"/>
      <c r="OLC310" s="30"/>
      <c r="OLD310" s="30"/>
      <c r="OLE310" s="30"/>
      <c r="OLF310" s="30"/>
      <c r="OLG310" s="30"/>
      <c r="OLH310" s="30"/>
      <c r="OLI310" s="30"/>
      <c r="OLJ310" s="30"/>
      <c r="OLK310" s="30"/>
      <c r="OLL310" s="30"/>
      <c r="OLM310" s="30"/>
      <c r="OLN310" s="30"/>
      <c r="OLO310" s="30"/>
      <c r="OLP310" s="30"/>
      <c r="OLQ310" s="30"/>
      <c r="OLR310" s="30"/>
      <c r="OLS310" s="30"/>
      <c r="OLT310" s="30"/>
      <c r="OLU310" s="30"/>
      <c r="OLV310" s="30"/>
      <c r="OLW310" s="30"/>
      <c r="OLX310" s="30"/>
      <c r="OLY310" s="30"/>
      <c r="OLZ310" s="30"/>
      <c r="OMA310" s="30"/>
      <c r="OMB310" s="30"/>
      <c r="OMC310" s="30"/>
      <c r="OMD310" s="30"/>
      <c r="OME310" s="30"/>
      <c r="OMF310" s="30"/>
      <c r="OMG310" s="30"/>
      <c r="OMH310" s="30"/>
      <c r="OMI310" s="30"/>
      <c r="OMJ310" s="30"/>
      <c r="OMK310" s="30"/>
      <c r="OML310" s="30"/>
      <c r="OMM310" s="30"/>
      <c r="OMN310" s="30"/>
      <c r="OMO310" s="30"/>
      <c r="OMP310" s="30"/>
      <c r="OMQ310" s="30"/>
      <c r="OMR310" s="30"/>
      <c r="OMS310" s="30"/>
      <c r="OMT310" s="30"/>
      <c r="OMU310" s="30"/>
      <c r="OMV310" s="30"/>
      <c r="OMW310" s="30"/>
      <c r="OMX310" s="30"/>
      <c r="OMY310" s="30"/>
      <c r="OMZ310" s="30"/>
      <c r="ONA310" s="30"/>
      <c r="ONB310" s="30"/>
      <c r="ONC310" s="30"/>
      <c r="OND310" s="30"/>
      <c r="ONE310" s="30"/>
      <c r="ONF310" s="30"/>
      <c r="ONG310" s="30"/>
      <c r="ONH310" s="30"/>
      <c r="ONI310" s="30"/>
      <c r="ONJ310" s="30"/>
      <c r="ONK310" s="30"/>
      <c r="ONL310" s="30"/>
      <c r="ONM310" s="30"/>
      <c r="ONN310" s="30"/>
      <c r="ONO310" s="30"/>
      <c r="ONP310" s="30"/>
      <c r="ONQ310" s="30"/>
      <c r="ONR310" s="30"/>
      <c r="ONS310" s="30"/>
      <c r="ONT310" s="30"/>
      <c r="ONU310" s="30"/>
      <c r="ONV310" s="30"/>
      <c r="ONW310" s="30"/>
      <c r="ONX310" s="30"/>
      <c r="ONY310" s="30"/>
      <c r="ONZ310" s="30"/>
      <c r="OOA310" s="30"/>
      <c r="OOB310" s="30"/>
      <c r="OOC310" s="30"/>
      <c r="OOD310" s="30"/>
      <c r="OOE310" s="30"/>
      <c r="OOF310" s="30"/>
      <c r="OOG310" s="30"/>
      <c r="OOH310" s="30"/>
      <c r="OOI310" s="30"/>
      <c r="OOJ310" s="30"/>
      <c r="OOK310" s="30"/>
      <c r="OOL310" s="30"/>
      <c r="OOM310" s="30"/>
      <c r="OON310" s="30"/>
      <c r="OOO310" s="30"/>
      <c r="OOP310" s="30"/>
      <c r="OOQ310" s="30"/>
      <c r="OOR310" s="30"/>
      <c r="OOS310" s="30"/>
      <c r="OOT310" s="30"/>
      <c r="OOU310" s="30"/>
      <c r="OOV310" s="30"/>
      <c r="OOW310" s="30"/>
      <c r="OOX310" s="30"/>
      <c r="OOY310" s="30"/>
      <c r="OOZ310" s="30"/>
      <c r="OPA310" s="30"/>
      <c r="OPB310" s="30"/>
      <c r="OPC310" s="30"/>
      <c r="OPD310" s="30"/>
      <c r="OPE310" s="30"/>
      <c r="OPF310" s="30"/>
      <c r="OPG310" s="30"/>
      <c r="OPH310" s="30"/>
      <c r="OPI310" s="30"/>
      <c r="OPJ310" s="30"/>
      <c r="OPK310" s="30"/>
      <c r="OPL310" s="30"/>
      <c r="OPM310" s="30"/>
      <c r="OPN310" s="30"/>
      <c r="OPO310" s="30"/>
      <c r="OPP310" s="30"/>
      <c r="OPQ310" s="30"/>
      <c r="OPR310" s="30"/>
      <c r="OPS310" s="30"/>
      <c r="OPT310" s="30"/>
      <c r="OPU310" s="30"/>
      <c r="OPV310" s="30"/>
      <c r="OPW310" s="30"/>
      <c r="OPX310" s="30"/>
      <c r="OPY310" s="30"/>
      <c r="OPZ310" s="30"/>
      <c r="OQA310" s="30"/>
      <c r="OQB310" s="30"/>
      <c r="OQC310" s="30"/>
      <c r="OQD310" s="30"/>
      <c r="OQE310" s="30"/>
      <c r="OQF310" s="30"/>
      <c r="OQG310" s="30"/>
      <c r="OQH310" s="30"/>
      <c r="OQI310" s="30"/>
      <c r="OQJ310" s="30"/>
      <c r="OQK310" s="30"/>
      <c r="OQL310" s="30"/>
      <c r="OQM310" s="30"/>
      <c r="OQN310" s="30"/>
      <c r="OQO310" s="30"/>
      <c r="OQP310" s="30"/>
      <c r="OQQ310" s="30"/>
      <c r="OQR310" s="30"/>
      <c r="OQS310" s="30"/>
      <c r="OQT310" s="30"/>
      <c r="OQU310" s="30"/>
      <c r="OQV310" s="30"/>
      <c r="OQW310" s="30"/>
      <c r="OQX310" s="30"/>
      <c r="OQY310" s="30"/>
      <c r="OQZ310" s="30"/>
      <c r="ORA310" s="30"/>
      <c r="ORB310" s="30"/>
      <c r="ORC310" s="30"/>
      <c r="ORD310" s="30"/>
      <c r="ORE310" s="30"/>
      <c r="ORF310" s="30"/>
      <c r="ORG310" s="30"/>
      <c r="ORH310" s="30"/>
      <c r="ORI310" s="30"/>
      <c r="ORJ310" s="30"/>
      <c r="ORK310" s="30"/>
      <c r="ORL310" s="30"/>
      <c r="ORM310" s="30"/>
      <c r="ORN310" s="30"/>
      <c r="ORO310" s="30"/>
      <c r="ORP310" s="30"/>
      <c r="ORQ310" s="30"/>
      <c r="ORR310" s="30"/>
      <c r="ORS310" s="30"/>
      <c r="ORT310" s="30"/>
      <c r="ORU310" s="30"/>
      <c r="ORV310" s="30"/>
      <c r="ORW310" s="30"/>
      <c r="ORX310" s="30"/>
      <c r="ORY310" s="30"/>
      <c r="ORZ310" s="30"/>
      <c r="OSA310" s="30"/>
      <c r="OSB310" s="30"/>
      <c r="OSC310" s="30"/>
      <c r="OSD310" s="30"/>
      <c r="OSE310" s="30"/>
      <c r="OSF310" s="30"/>
      <c r="OSG310" s="30"/>
      <c r="OSH310" s="30"/>
      <c r="OSI310" s="30"/>
      <c r="OSJ310" s="30"/>
      <c r="OSK310" s="30"/>
      <c r="OSL310" s="30"/>
      <c r="OSM310" s="30"/>
      <c r="OSN310" s="30"/>
      <c r="OSO310" s="30"/>
      <c r="OSP310" s="30"/>
      <c r="OSQ310" s="30"/>
      <c r="OSR310" s="30"/>
      <c r="OSS310" s="30"/>
      <c r="OST310" s="30"/>
      <c r="OSU310" s="30"/>
      <c r="OSV310" s="30"/>
      <c r="OSW310" s="30"/>
      <c r="OSX310" s="30"/>
      <c r="OSY310" s="30"/>
      <c r="OSZ310" s="30"/>
      <c r="OTA310" s="30"/>
      <c r="OTB310" s="30"/>
      <c r="OTC310" s="30"/>
      <c r="OTD310" s="30"/>
      <c r="OTE310" s="30"/>
      <c r="OTF310" s="30"/>
      <c r="OTG310" s="30"/>
      <c r="OTH310" s="30"/>
      <c r="OTI310" s="30"/>
      <c r="OTJ310" s="30"/>
      <c r="OTK310" s="30"/>
      <c r="OTL310" s="30"/>
      <c r="OTM310" s="30"/>
      <c r="OTN310" s="30"/>
      <c r="OTO310" s="30"/>
      <c r="OTP310" s="30"/>
      <c r="OTQ310" s="30"/>
      <c r="OTR310" s="30"/>
      <c r="OTS310" s="30"/>
      <c r="OTT310" s="30"/>
      <c r="OTU310" s="30"/>
      <c r="OTV310" s="30"/>
      <c r="OTW310" s="30"/>
      <c r="OTX310" s="30"/>
      <c r="OTY310" s="30"/>
      <c r="OTZ310" s="30"/>
      <c r="OUA310" s="30"/>
      <c r="OUB310" s="30"/>
      <c r="OUC310" s="30"/>
      <c r="OUD310" s="30"/>
      <c r="OUE310" s="30"/>
      <c r="OUF310" s="30"/>
      <c r="OUG310" s="30"/>
      <c r="OUH310" s="30"/>
      <c r="OUI310" s="30"/>
      <c r="OUJ310" s="30"/>
      <c r="OUK310" s="30"/>
      <c r="OUL310" s="30"/>
      <c r="OUM310" s="30"/>
      <c r="OUN310" s="30"/>
      <c r="OUO310" s="30"/>
      <c r="OUP310" s="30"/>
      <c r="OUQ310" s="30"/>
      <c r="OUR310" s="30"/>
      <c r="OUS310" s="30"/>
      <c r="OUT310" s="30"/>
      <c r="OUU310" s="30"/>
      <c r="OUV310" s="30"/>
      <c r="OUW310" s="30"/>
      <c r="OUX310" s="30"/>
      <c r="OUY310" s="30"/>
      <c r="OUZ310" s="30"/>
      <c r="OVA310" s="30"/>
      <c r="OVB310" s="30"/>
      <c r="OVC310" s="30"/>
      <c r="OVD310" s="30"/>
      <c r="OVE310" s="30"/>
      <c r="OVF310" s="30"/>
      <c r="OVG310" s="30"/>
      <c r="OVH310" s="30"/>
      <c r="OVI310" s="30"/>
      <c r="OVJ310" s="30"/>
      <c r="OVK310" s="30"/>
      <c r="OVL310" s="30"/>
      <c r="OVM310" s="30"/>
      <c r="OVN310" s="30"/>
      <c r="OVO310" s="30"/>
      <c r="OVP310" s="30"/>
      <c r="OVQ310" s="30"/>
      <c r="OVR310" s="30"/>
      <c r="OVS310" s="30"/>
      <c r="OVT310" s="30"/>
      <c r="OVU310" s="30"/>
      <c r="OVV310" s="30"/>
      <c r="OVW310" s="30"/>
      <c r="OVX310" s="30"/>
      <c r="OVY310" s="30"/>
      <c r="OVZ310" s="30"/>
      <c r="OWA310" s="30"/>
      <c r="OWB310" s="30"/>
      <c r="OWC310" s="30"/>
      <c r="OWD310" s="30"/>
      <c r="OWE310" s="30"/>
      <c r="OWF310" s="30"/>
      <c r="OWG310" s="30"/>
      <c r="OWH310" s="30"/>
      <c r="OWI310" s="30"/>
      <c r="OWJ310" s="30"/>
      <c r="OWK310" s="30"/>
      <c r="OWL310" s="30"/>
      <c r="OWM310" s="30"/>
      <c r="OWN310" s="30"/>
      <c r="OWO310" s="30"/>
      <c r="OWP310" s="30"/>
      <c r="OWQ310" s="30"/>
      <c r="OWR310" s="30"/>
      <c r="OWS310" s="30"/>
      <c r="OWT310" s="30"/>
      <c r="OWU310" s="30"/>
      <c r="OWV310" s="30"/>
      <c r="OWW310" s="30"/>
      <c r="OWX310" s="30"/>
      <c r="OWY310" s="30"/>
      <c r="OWZ310" s="30"/>
      <c r="OXA310" s="30"/>
      <c r="OXB310" s="30"/>
      <c r="OXC310" s="30"/>
      <c r="OXD310" s="30"/>
      <c r="OXE310" s="30"/>
      <c r="OXF310" s="30"/>
      <c r="OXG310" s="30"/>
      <c r="OXH310" s="30"/>
      <c r="OXI310" s="30"/>
      <c r="OXJ310" s="30"/>
      <c r="OXK310" s="30"/>
      <c r="OXL310" s="30"/>
      <c r="OXM310" s="30"/>
      <c r="OXN310" s="30"/>
      <c r="OXO310" s="30"/>
      <c r="OXP310" s="30"/>
      <c r="OXQ310" s="30"/>
      <c r="OXR310" s="30"/>
      <c r="OXS310" s="30"/>
      <c r="OXT310" s="30"/>
      <c r="OXU310" s="30"/>
      <c r="OXV310" s="30"/>
      <c r="OXW310" s="30"/>
      <c r="OXX310" s="30"/>
      <c r="OXY310" s="30"/>
      <c r="OXZ310" s="30"/>
      <c r="OYA310" s="30"/>
      <c r="OYB310" s="30"/>
      <c r="OYC310" s="30"/>
      <c r="OYD310" s="30"/>
      <c r="OYE310" s="30"/>
      <c r="OYF310" s="30"/>
      <c r="OYG310" s="30"/>
      <c r="OYH310" s="30"/>
      <c r="OYI310" s="30"/>
      <c r="OYJ310" s="30"/>
      <c r="OYK310" s="30"/>
      <c r="OYL310" s="30"/>
      <c r="OYM310" s="30"/>
      <c r="OYN310" s="30"/>
      <c r="OYO310" s="30"/>
      <c r="OYP310" s="30"/>
      <c r="OYQ310" s="30"/>
      <c r="OYR310" s="30"/>
      <c r="OYS310" s="30"/>
      <c r="OYT310" s="30"/>
      <c r="OYU310" s="30"/>
      <c r="OYV310" s="30"/>
      <c r="OYW310" s="30"/>
      <c r="OYX310" s="30"/>
      <c r="OYY310" s="30"/>
      <c r="OYZ310" s="30"/>
      <c r="OZA310" s="30"/>
      <c r="OZB310" s="30"/>
      <c r="OZC310" s="30"/>
      <c r="OZD310" s="30"/>
      <c r="OZE310" s="30"/>
      <c r="OZF310" s="30"/>
      <c r="OZG310" s="30"/>
      <c r="OZH310" s="30"/>
      <c r="OZI310" s="30"/>
      <c r="OZJ310" s="30"/>
      <c r="OZK310" s="30"/>
      <c r="OZL310" s="30"/>
      <c r="OZM310" s="30"/>
      <c r="OZN310" s="30"/>
      <c r="OZO310" s="30"/>
      <c r="OZP310" s="30"/>
      <c r="OZQ310" s="30"/>
      <c r="OZR310" s="30"/>
      <c r="OZS310" s="30"/>
      <c r="OZT310" s="30"/>
      <c r="OZU310" s="30"/>
      <c r="OZV310" s="30"/>
      <c r="OZW310" s="30"/>
      <c r="OZX310" s="30"/>
      <c r="OZY310" s="30"/>
      <c r="OZZ310" s="30"/>
      <c r="PAA310" s="30"/>
      <c r="PAB310" s="30"/>
      <c r="PAC310" s="30"/>
      <c r="PAD310" s="30"/>
      <c r="PAE310" s="30"/>
      <c r="PAF310" s="30"/>
      <c r="PAG310" s="30"/>
      <c r="PAH310" s="30"/>
      <c r="PAI310" s="30"/>
      <c r="PAJ310" s="30"/>
      <c r="PAK310" s="30"/>
      <c r="PAL310" s="30"/>
      <c r="PAM310" s="30"/>
      <c r="PAN310" s="30"/>
      <c r="PAO310" s="30"/>
      <c r="PAP310" s="30"/>
      <c r="PAQ310" s="30"/>
      <c r="PAR310" s="30"/>
      <c r="PAS310" s="30"/>
      <c r="PAT310" s="30"/>
      <c r="PAU310" s="30"/>
      <c r="PAV310" s="30"/>
      <c r="PAW310" s="30"/>
      <c r="PAX310" s="30"/>
      <c r="PAY310" s="30"/>
      <c r="PAZ310" s="30"/>
      <c r="PBA310" s="30"/>
      <c r="PBB310" s="30"/>
      <c r="PBC310" s="30"/>
      <c r="PBD310" s="30"/>
      <c r="PBE310" s="30"/>
      <c r="PBF310" s="30"/>
      <c r="PBG310" s="30"/>
      <c r="PBH310" s="30"/>
      <c r="PBI310" s="30"/>
      <c r="PBJ310" s="30"/>
      <c r="PBK310" s="30"/>
      <c r="PBL310" s="30"/>
      <c r="PBM310" s="30"/>
      <c r="PBN310" s="30"/>
      <c r="PBO310" s="30"/>
      <c r="PBP310" s="30"/>
      <c r="PBQ310" s="30"/>
      <c r="PBR310" s="30"/>
      <c r="PBS310" s="30"/>
      <c r="PBT310" s="30"/>
      <c r="PBU310" s="30"/>
      <c r="PBV310" s="30"/>
      <c r="PBW310" s="30"/>
      <c r="PBX310" s="30"/>
      <c r="PBY310" s="30"/>
      <c r="PBZ310" s="30"/>
      <c r="PCA310" s="30"/>
      <c r="PCB310" s="30"/>
      <c r="PCC310" s="30"/>
      <c r="PCD310" s="30"/>
      <c r="PCE310" s="30"/>
      <c r="PCF310" s="30"/>
      <c r="PCG310" s="30"/>
      <c r="PCH310" s="30"/>
      <c r="PCI310" s="30"/>
      <c r="PCJ310" s="30"/>
      <c r="PCK310" s="30"/>
      <c r="PCL310" s="30"/>
      <c r="PCM310" s="30"/>
      <c r="PCN310" s="30"/>
      <c r="PCO310" s="30"/>
      <c r="PCP310" s="30"/>
      <c r="PCQ310" s="30"/>
      <c r="PCR310" s="30"/>
      <c r="PCS310" s="30"/>
      <c r="PCT310" s="30"/>
      <c r="PCU310" s="30"/>
      <c r="PCV310" s="30"/>
      <c r="PCW310" s="30"/>
      <c r="PCX310" s="30"/>
      <c r="PCY310" s="30"/>
      <c r="PCZ310" s="30"/>
      <c r="PDA310" s="30"/>
      <c r="PDB310" s="30"/>
      <c r="PDC310" s="30"/>
      <c r="PDD310" s="30"/>
      <c r="PDE310" s="30"/>
      <c r="PDF310" s="30"/>
      <c r="PDG310" s="30"/>
      <c r="PDH310" s="30"/>
      <c r="PDI310" s="30"/>
      <c r="PDJ310" s="30"/>
      <c r="PDK310" s="30"/>
      <c r="PDL310" s="30"/>
      <c r="PDM310" s="30"/>
      <c r="PDN310" s="30"/>
      <c r="PDO310" s="30"/>
      <c r="PDP310" s="30"/>
      <c r="PDQ310" s="30"/>
      <c r="PDR310" s="30"/>
      <c r="PDS310" s="30"/>
      <c r="PDT310" s="30"/>
      <c r="PDU310" s="30"/>
      <c r="PDV310" s="30"/>
      <c r="PDW310" s="30"/>
      <c r="PDX310" s="30"/>
      <c r="PDY310" s="30"/>
      <c r="PDZ310" s="30"/>
      <c r="PEA310" s="30"/>
      <c r="PEB310" s="30"/>
      <c r="PEC310" s="30"/>
      <c r="PED310" s="30"/>
      <c r="PEE310" s="30"/>
      <c r="PEF310" s="30"/>
      <c r="PEG310" s="30"/>
      <c r="PEH310" s="30"/>
      <c r="PEI310" s="30"/>
      <c r="PEJ310" s="30"/>
      <c r="PEK310" s="30"/>
      <c r="PEL310" s="30"/>
      <c r="PEM310" s="30"/>
      <c r="PEN310" s="30"/>
      <c r="PEO310" s="30"/>
      <c r="PEP310" s="30"/>
      <c r="PEQ310" s="30"/>
      <c r="PER310" s="30"/>
      <c r="PES310" s="30"/>
      <c r="PET310" s="30"/>
      <c r="PEU310" s="30"/>
      <c r="PEV310" s="30"/>
      <c r="PEW310" s="30"/>
      <c r="PEX310" s="30"/>
      <c r="PEY310" s="30"/>
      <c r="PEZ310" s="30"/>
      <c r="PFA310" s="30"/>
      <c r="PFB310" s="30"/>
      <c r="PFC310" s="30"/>
      <c r="PFD310" s="30"/>
      <c r="PFE310" s="30"/>
      <c r="PFF310" s="30"/>
      <c r="PFG310" s="30"/>
      <c r="PFH310" s="30"/>
      <c r="PFI310" s="30"/>
      <c r="PFJ310" s="30"/>
      <c r="PFK310" s="30"/>
      <c r="PFL310" s="30"/>
      <c r="PFM310" s="30"/>
      <c r="PFN310" s="30"/>
      <c r="PFO310" s="30"/>
      <c r="PFP310" s="30"/>
      <c r="PFQ310" s="30"/>
      <c r="PFR310" s="30"/>
      <c r="PFS310" s="30"/>
      <c r="PFT310" s="30"/>
      <c r="PFU310" s="30"/>
      <c r="PFV310" s="30"/>
      <c r="PFW310" s="30"/>
      <c r="PFX310" s="30"/>
      <c r="PFY310" s="30"/>
      <c r="PFZ310" s="30"/>
      <c r="PGA310" s="30"/>
      <c r="PGB310" s="30"/>
      <c r="PGC310" s="30"/>
      <c r="PGD310" s="30"/>
      <c r="PGE310" s="30"/>
      <c r="PGF310" s="30"/>
      <c r="PGG310" s="30"/>
      <c r="PGH310" s="30"/>
      <c r="PGI310" s="30"/>
      <c r="PGJ310" s="30"/>
      <c r="PGK310" s="30"/>
      <c r="PGL310" s="30"/>
      <c r="PGM310" s="30"/>
      <c r="PGN310" s="30"/>
      <c r="PGO310" s="30"/>
      <c r="PGP310" s="30"/>
      <c r="PGQ310" s="30"/>
      <c r="PGR310" s="30"/>
      <c r="PGS310" s="30"/>
      <c r="PGT310" s="30"/>
      <c r="PGU310" s="30"/>
      <c r="PGV310" s="30"/>
      <c r="PGW310" s="30"/>
      <c r="PGX310" s="30"/>
      <c r="PGY310" s="30"/>
      <c r="PGZ310" s="30"/>
      <c r="PHA310" s="30"/>
      <c r="PHB310" s="30"/>
      <c r="PHC310" s="30"/>
      <c r="PHD310" s="30"/>
      <c r="PHE310" s="30"/>
      <c r="PHF310" s="30"/>
      <c r="PHG310" s="30"/>
      <c r="PHH310" s="30"/>
      <c r="PHI310" s="30"/>
      <c r="PHJ310" s="30"/>
      <c r="PHK310" s="30"/>
      <c r="PHL310" s="30"/>
      <c r="PHM310" s="30"/>
      <c r="PHN310" s="30"/>
      <c r="PHO310" s="30"/>
      <c r="PHP310" s="30"/>
      <c r="PHQ310" s="30"/>
      <c r="PHR310" s="30"/>
      <c r="PHS310" s="30"/>
      <c r="PHT310" s="30"/>
      <c r="PHU310" s="30"/>
      <c r="PHV310" s="30"/>
      <c r="PHW310" s="30"/>
      <c r="PHX310" s="30"/>
      <c r="PHY310" s="30"/>
      <c r="PHZ310" s="30"/>
      <c r="PIA310" s="30"/>
      <c r="PIB310" s="30"/>
      <c r="PIC310" s="30"/>
      <c r="PID310" s="30"/>
      <c r="PIE310" s="30"/>
      <c r="PIF310" s="30"/>
      <c r="PIG310" s="30"/>
      <c r="PIH310" s="30"/>
      <c r="PII310" s="30"/>
      <c r="PIJ310" s="30"/>
      <c r="PIK310" s="30"/>
      <c r="PIL310" s="30"/>
      <c r="PIM310" s="30"/>
      <c r="PIN310" s="30"/>
      <c r="PIO310" s="30"/>
      <c r="PIP310" s="30"/>
      <c r="PIQ310" s="30"/>
      <c r="PIR310" s="30"/>
      <c r="PIS310" s="30"/>
      <c r="PIT310" s="30"/>
      <c r="PIU310" s="30"/>
      <c r="PIV310" s="30"/>
      <c r="PIW310" s="30"/>
      <c r="PIX310" s="30"/>
      <c r="PIY310" s="30"/>
      <c r="PIZ310" s="30"/>
      <c r="PJA310" s="30"/>
      <c r="PJB310" s="30"/>
      <c r="PJC310" s="30"/>
      <c r="PJD310" s="30"/>
      <c r="PJE310" s="30"/>
      <c r="PJF310" s="30"/>
      <c r="PJG310" s="30"/>
      <c r="PJH310" s="30"/>
      <c r="PJI310" s="30"/>
      <c r="PJJ310" s="30"/>
      <c r="PJK310" s="30"/>
      <c r="PJL310" s="30"/>
      <c r="PJM310" s="30"/>
      <c r="PJN310" s="30"/>
      <c r="PJO310" s="30"/>
      <c r="PJP310" s="30"/>
      <c r="PJQ310" s="30"/>
      <c r="PJR310" s="30"/>
      <c r="PJS310" s="30"/>
      <c r="PJT310" s="30"/>
      <c r="PJU310" s="30"/>
      <c r="PJV310" s="30"/>
      <c r="PJW310" s="30"/>
      <c r="PJX310" s="30"/>
      <c r="PJY310" s="30"/>
      <c r="PJZ310" s="30"/>
      <c r="PKA310" s="30"/>
      <c r="PKB310" s="30"/>
      <c r="PKC310" s="30"/>
      <c r="PKD310" s="30"/>
      <c r="PKE310" s="30"/>
      <c r="PKF310" s="30"/>
      <c r="PKG310" s="30"/>
      <c r="PKH310" s="30"/>
      <c r="PKI310" s="30"/>
      <c r="PKJ310" s="30"/>
      <c r="PKK310" s="30"/>
      <c r="PKL310" s="30"/>
      <c r="PKM310" s="30"/>
      <c r="PKN310" s="30"/>
      <c r="PKO310" s="30"/>
      <c r="PKP310" s="30"/>
      <c r="PKQ310" s="30"/>
      <c r="PKR310" s="30"/>
      <c r="PKS310" s="30"/>
      <c r="PKT310" s="30"/>
      <c r="PKU310" s="30"/>
      <c r="PKV310" s="30"/>
      <c r="PKW310" s="30"/>
      <c r="PKX310" s="30"/>
      <c r="PKY310" s="30"/>
      <c r="PKZ310" s="30"/>
      <c r="PLA310" s="30"/>
      <c r="PLB310" s="30"/>
      <c r="PLC310" s="30"/>
      <c r="PLD310" s="30"/>
      <c r="PLE310" s="30"/>
      <c r="PLF310" s="30"/>
      <c r="PLG310" s="30"/>
      <c r="PLH310" s="30"/>
      <c r="PLI310" s="30"/>
      <c r="PLJ310" s="30"/>
      <c r="PLK310" s="30"/>
      <c r="PLL310" s="30"/>
      <c r="PLM310" s="30"/>
      <c r="PLN310" s="30"/>
      <c r="PLO310" s="30"/>
      <c r="PLP310" s="30"/>
      <c r="PLQ310" s="30"/>
      <c r="PLR310" s="30"/>
      <c r="PLS310" s="30"/>
      <c r="PLT310" s="30"/>
      <c r="PLU310" s="30"/>
      <c r="PLV310" s="30"/>
      <c r="PLW310" s="30"/>
      <c r="PLX310" s="30"/>
      <c r="PLY310" s="30"/>
      <c r="PLZ310" s="30"/>
      <c r="PMA310" s="30"/>
      <c r="PMB310" s="30"/>
      <c r="PMC310" s="30"/>
      <c r="PMD310" s="30"/>
      <c r="PME310" s="30"/>
      <c r="PMF310" s="30"/>
      <c r="PMG310" s="30"/>
      <c r="PMH310" s="30"/>
      <c r="PMI310" s="30"/>
      <c r="PMJ310" s="30"/>
      <c r="PMK310" s="30"/>
      <c r="PML310" s="30"/>
      <c r="PMM310" s="30"/>
      <c r="PMN310" s="30"/>
      <c r="PMO310" s="30"/>
      <c r="PMP310" s="30"/>
      <c r="PMQ310" s="30"/>
      <c r="PMR310" s="30"/>
      <c r="PMS310" s="30"/>
      <c r="PMT310" s="30"/>
      <c r="PMU310" s="30"/>
      <c r="PMV310" s="30"/>
      <c r="PMW310" s="30"/>
      <c r="PMX310" s="30"/>
      <c r="PMY310" s="30"/>
      <c r="PMZ310" s="30"/>
      <c r="PNA310" s="30"/>
      <c r="PNB310" s="30"/>
      <c r="PNC310" s="30"/>
      <c r="PND310" s="30"/>
      <c r="PNE310" s="30"/>
      <c r="PNF310" s="30"/>
      <c r="PNG310" s="30"/>
      <c r="PNH310" s="30"/>
      <c r="PNI310" s="30"/>
      <c r="PNJ310" s="30"/>
      <c r="PNK310" s="30"/>
      <c r="PNL310" s="30"/>
      <c r="PNM310" s="30"/>
      <c r="PNN310" s="30"/>
      <c r="PNO310" s="30"/>
      <c r="PNP310" s="30"/>
      <c r="PNQ310" s="30"/>
      <c r="PNR310" s="30"/>
      <c r="PNS310" s="30"/>
      <c r="PNT310" s="30"/>
      <c r="PNU310" s="30"/>
      <c r="PNV310" s="30"/>
      <c r="PNW310" s="30"/>
      <c r="PNX310" s="30"/>
      <c r="PNY310" s="30"/>
      <c r="PNZ310" s="30"/>
      <c r="POA310" s="30"/>
      <c r="POB310" s="30"/>
      <c r="POC310" s="30"/>
      <c r="POD310" s="30"/>
      <c r="POE310" s="30"/>
      <c r="POF310" s="30"/>
      <c r="POG310" s="30"/>
      <c r="POH310" s="30"/>
      <c r="POI310" s="30"/>
      <c r="POJ310" s="30"/>
      <c r="POK310" s="30"/>
      <c r="POL310" s="30"/>
      <c r="POM310" s="30"/>
      <c r="PON310" s="30"/>
      <c r="POO310" s="30"/>
      <c r="POP310" s="30"/>
      <c r="POQ310" s="30"/>
      <c r="POR310" s="30"/>
      <c r="POS310" s="30"/>
      <c r="POT310" s="30"/>
      <c r="POU310" s="30"/>
      <c r="POV310" s="30"/>
      <c r="POW310" s="30"/>
      <c r="POX310" s="30"/>
      <c r="POY310" s="30"/>
      <c r="POZ310" s="30"/>
      <c r="PPA310" s="30"/>
      <c r="PPB310" s="30"/>
      <c r="PPC310" s="30"/>
      <c r="PPD310" s="30"/>
      <c r="PPE310" s="30"/>
      <c r="PPF310" s="30"/>
      <c r="PPG310" s="30"/>
      <c r="PPH310" s="30"/>
      <c r="PPI310" s="30"/>
      <c r="PPJ310" s="30"/>
      <c r="PPK310" s="30"/>
      <c r="PPL310" s="30"/>
      <c r="PPM310" s="30"/>
      <c r="PPN310" s="30"/>
      <c r="PPO310" s="30"/>
      <c r="PPP310" s="30"/>
      <c r="PPQ310" s="30"/>
      <c r="PPR310" s="30"/>
      <c r="PPS310" s="30"/>
      <c r="PPT310" s="30"/>
      <c r="PPU310" s="30"/>
      <c r="PPV310" s="30"/>
      <c r="PPW310" s="30"/>
      <c r="PPX310" s="30"/>
      <c r="PPY310" s="30"/>
      <c r="PPZ310" s="30"/>
      <c r="PQA310" s="30"/>
      <c r="PQB310" s="30"/>
      <c r="PQC310" s="30"/>
      <c r="PQD310" s="30"/>
      <c r="PQE310" s="30"/>
      <c r="PQF310" s="30"/>
      <c r="PQG310" s="30"/>
      <c r="PQH310" s="30"/>
      <c r="PQI310" s="30"/>
      <c r="PQJ310" s="30"/>
      <c r="PQK310" s="30"/>
      <c r="PQL310" s="30"/>
      <c r="PQM310" s="30"/>
      <c r="PQN310" s="30"/>
      <c r="PQO310" s="30"/>
      <c r="PQP310" s="30"/>
      <c r="PQQ310" s="30"/>
      <c r="PQR310" s="30"/>
      <c r="PQS310" s="30"/>
      <c r="PQT310" s="30"/>
      <c r="PQU310" s="30"/>
      <c r="PQV310" s="30"/>
      <c r="PQW310" s="30"/>
      <c r="PQX310" s="30"/>
      <c r="PQY310" s="30"/>
      <c r="PQZ310" s="30"/>
      <c r="PRA310" s="30"/>
      <c r="PRB310" s="30"/>
      <c r="PRC310" s="30"/>
      <c r="PRD310" s="30"/>
      <c r="PRE310" s="30"/>
      <c r="PRF310" s="30"/>
      <c r="PRG310" s="30"/>
      <c r="PRH310" s="30"/>
      <c r="PRI310" s="30"/>
      <c r="PRJ310" s="30"/>
      <c r="PRK310" s="30"/>
      <c r="PRL310" s="30"/>
      <c r="PRM310" s="30"/>
      <c r="PRN310" s="30"/>
      <c r="PRO310" s="30"/>
      <c r="PRP310" s="30"/>
      <c r="PRQ310" s="30"/>
      <c r="PRR310" s="30"/>
      <c r="PRS310" s="30"/>
      <c r="PRT310" s="30"/>
      <c r="PRU310" s="30"/>
      <c r="PRV310" s="30"/>
      <c r="PRW310" s="30"/>
      <c r="PRX310" s="30"/>
      <c r="PRY310" s="30"/>
      <c r="PRZ310" s="30"/>
      <c r="PSA310" s="30"/>
      <c r="PSB310" s="30"/>
      <c r="PSC310" s="30"/>
      <c r="PSD310" s="30"/>
      <c r="PSE310" s="30"/>
      <c r="PSF310" s="30"/>
      <c r="PSG310" s="30"/>
      <c r="PSH310" s="30"/>
      <c r="PSI310" s="30"/>
      <c r="PSJ310" s="30"/>
      <c r="PSK310" s="30"/>
      <c r="PSL310" s="30"/>
      <c r="PSM310" s="30"/>
      <c r="PSN310" s="30"/>
      <c r="PSO310" s="30"/>
      <c r="PSP310" s="30"/>
      <c r="PSQ310" s="30"/>
      <c r="PSR310" s="30"/>
      <c r="PSS310" s="30"/>
      <c r="PST310" s="30"/>
      <c r="PSU310" s="30"/>
      <c r="PSV310" s="30"/>
      <c r="PSW310" s="30"/>
      <c r="PSX310" s="30"/>
      <c r="PSY310" s="30"/>
      <c r="PSZ310" s="30"/>
      <c r="PTA310" s="30"/>
      <c r="PTB310" s="30"/>
      <c r="PTC310" s="30"/>
      <c r="PTD310" s="30"/>
      <c r="PTE310" s="30"/>
      <c r="PTF310" s="30"/>
      <c r="PTG310" s="30"/>
      <c r="PTH310" s="30"/>
      <c r="PTI310" s="30"/>
      <c r="PTJ310" s="30"/>
      <c r="PTK310" s="30"/>
      <c r="PTL310" s="30"/>
      <c r="PTM310" s="30"/>
      <c r="PTN310" s="30"/>
      <c r="PTO310" s="30"/>
      <c r="PTP310" s="30"/>
      <c r="PTQ310" s="30"/>
      <c r="PTR310" s="30"/>
      <c r="PTS310" s="30"/>
      <c r="PTT310" s="30"/>
      <c r="PTU310" s="30"/>
      <c r="PTV310" s="30"/>
      <c r="PTW310" s="30"/>
      <c r="PTX310" s="30"/>
      <c r="PTY310" s="30"/>
      <c r="PTZ310" s="30"/>
      <c r="PUA310" s="30"/>
      <c r="PUB310" s="30"/>
      <c r="PUC310" s="30"/>
      <c r="PUD310" s="30"/>
      <c r="PUE310" s="30"/>
      <c r="PUF310" s="30"/>
      <c r="PUG310" s="30"/>
      <c r="PUH310" s="30"/>
      <c r="PUI310" s="30"/>
      <c r="PUJ310" s="30"/>
      <c r="PUK310" s="30"/>
      <c r="PUL310" s="30"/>
      <c r="PUM310" s="30"/>
      <c r="PUN310" s="30"/>
      <c r="PUO310" s="30"/>
      <c r="PUP310" s="30"/>
      <c r="PUQ310" s="30"/>
      <c r="PUR310" s="30"/>
      <c r="PUS310" s="30"/>
      <c r="PUT310" s="30"/>
      <c r="PUU310" s="30"/>
      <c r="PUV310" s="30"/>
      <c r="PUW310" s="30"/>
      <c r="PUX310" s="30"/>
      <c r="PUY310" s="30"/>
      <c r="PUZ310" s="30"/>
      <c r="PVA310" s="30"/>
      <c r="PVB310" s="30"/>
      <c r="PVC310" s="30"/>
      <c r="PVD310" s="30"/>
      <c r="PVE310" s="30"/>
      <c r="PVF310" s="30"/>
      <c r="PVG310" s="30"/>
      <c r="PVH310" s="30"/>
      <c r="PVI310" s="30"/>
      <c r="PVJ310" s="30"/>
      <c r="PVK310" s="30"/>
      <c r="PVL310" s="30"/>
      <c r="PVM310" s="30"/>
      <c r="PVN310" s="30"/>
      <c r="PVO310" s="30"/>
      <c r="PVP310" s="30"/>
      <c r="PVQ310" s="30"/>
      <c r="PVR310" s="30"/>
      <c r="PVS310" s="30"/>
      <c r="PVT310" s="30"/>
      <c r="PVU310" s="30"/>
      <c r="PVV310" s="30"/>
      <c r="PVW310" s="30"/>
      <c r="PVX310" s="30"/>
      <c r="PVY310" s="30"/>
      <c r="PVZ310" s="30"/>
      <c r="PWA310" s="30"/>
      <c r="PWB310" s="30"/>
      <c r="PWC310" s="30"/>
      <c r="PWD310" s="30"/>
      <c r="PWE310" s="30"/>
      <c r="PWF310" s="30"/>
      <c r="PWG310" s="30"/>
      <c r="PWH310" s="30"/>
      <c r="PWI310" s="30"/>
      <c r="PWJ310" s="30"/>
      <c r="PWK310" s="30"/>
      <c r="PWL310" s="30"/>
      <c r="PWM310" s="30"/>
      <c r="PWN310" s="30"/>
      <c r="PWO310" s="30"/>
      <c r="PWP310" s="30"/>
      <c r="PWQ310" s="30"/>
      <c r="PWR310" s="30"/>
      <c r="PWS310" s="30"/>
      <c r="PWT310" s="30"/>
      <c r="PWU310" s="30"/>
      <c r="PWV310" s="30"/>
      <c r="PWW310" s="30"/>
      <c r="PWX310" s="30"/>
      <c r="PWY310" s="30"/>
      <c r="PWZ310" s="30"/>
      <c r="PXA310" s="30"/>
      <c r="PXB310" s="30"/>
      <c r="PXC310" s="30"/>
      <c r="PXD310" s="30"/>
      <c r="PXE310" s="30"/>
      <c r="PXF310" s="30"/>
      <c r="PXG310" s="30"/>
      <c r="PXH310" s="30"/>
      <c r="PXI310" s="30"/>
      <c r="PXJ310" s="30"/>
      <c r="PXK310" s="30"/>
      <c r="PXL310" s="30"/>
      <c r="PXM310" s="30"/>
      <c r="PXN310" s="30"/>
      <c r="PXO310" s="30"/>
      <c r="PXP310" s="30"/>
      <c r="PXQ310" s="30"/>
      <c r="PXR310" s="30"/>
      <c r="PXS310" s="30"/>
      <c r="PXT310" s="30"/>
      <c r="PXU310" s="30"/>
      <c r="PXV310" s="30"/>
      <c r="PXW310" s="30"/>
      <c r="PXX310" s="30"/>
      <c r="PXY310" s="30"/>
      <c r="PXZ310" s="30"/>
      <c r="PYA310" s="30"/>
      <c r="PYB310" s="30"/>
      <c r="PYC310" s="30"/>
      <c r="PYD310" s="30"/>
      <c r="PYE310" s="30"/>
      <c r="PYF310" s="30"/>
      <c r="PYG310" s="30"/>
      <c r="PYH310" s="30"/>
      <c r="PYI310" s="30"/>
      <c r="PYJ310" s="30"/>
      <c r="PYK310" s="30"/>
      <c r="PYL310" s="30"/>
      <c r="PYM310" s="30"/>
      <c r="PYN310" s="30"/>
      <c r="PYO310" s="30"/>
      <c r="PYP310" s="30"/>
      <c r="PYQ310" s="30"/>
      <c r="PYR310" s="30"/>
      <c r="PYS310" s="30"/>
      <c r="PYT310" s="30"/>
      <c r="PYU310" s="30"/>
      <c r="PYV310" s="30"/>
      <c r="PYW310" s="30"/>
      <c r="PYX310" s="30"/>
      <c r="PYY310" s="30"/>
      <c r="PYZ310" s="30"/>
      <c r="PZA310" s="30"/>
      <c r="PZB310" s="30"/>
      <c r="PZC310" s="30"/>
      <c r="PZD310" s="30"/>
      <c r="PZE310" s="30"/>
      <c r="PZF310" s="30"/>
      <c r="PZG310" s="30"/>
      <c r="PZH310" s="30"/>
      <c r="PZI310" s="30"/>
      <c r="PZJ310" s="30"/>
      <c r="PZK310" s="30"/>
      <c r="PZL310" s="30"/>
      <c r="PZM310" s="30"/>
      <c r="PZN310" s="30"/>
      <c r="PZO310" s="30"/>
      <c r="PZP310" s="30"/>
      <c r="PZQ310" s="30"/>
      <c r="PZR310" s="30"/>
      <c r="PZS310" s="30"/>
      <c r="PZT310" s="30"/>
      <c r="PZU310" s="30"/>
      <c r="PZV310" s="30"/>
      <c r="PZW310" s="30"/>
      <c r="PZX310" s="30"/>
      <c r="PZY310" s="30"/>
      <c r="PZZ310" s="30"/>
      <c r="QAA310" s="30"/>
      <c r="QAB310" s="30"/>
      <c r="QAC310" s="30"/>
      <c r="QAD310" s="30"/>
      <c r="QAE310" s="30"/>
      <c r="QAF310" s="30"/>
      <c r="QAG310" s="30"/>
      <c r="QAH310" s="30"/>
      <c r="QAI310" s="30"/>
      <c r="QAJ310" s="30"/>
      <c r="QAK310" s="30"/>
      <c r="QAL310" s="30"/>
      <c r="QAM310" s="30"/>
      <c r="QAN310" s="30"/>
      <c r="QAO310" s="30"/>
      <c r="QAP310" s="30"/>
      <c r="QAQ310" s="30"/>
      <c r="QAR310" s="30"/>
      <c r="QAS310" s="30"/>
      <c r="QAT310" s="30"/>
      <c r="QAU310" s="30"/>
      <c r="QAV310" s="30"/>
      <c r="QAW310" s="30"/>
      <c r="QAX310" s="30"/>
      <c r="QAY310" s="30"/>
      <c r="QAZ310" s="30"/>
      <c r="QBA310" s="30"/>
      <c r="QBB310" s="30"/>
      <c r="QBC310" s="30"/>
      <c r="QBD310" s="30"/>
      <c r="QBE310" s="30"/>
      <c r="QBF310" s="30"/>
      <c r="QBG310" s="30"/>
      <c r="QBH310" s="30"/>
      <c r="QBI310" s="30"/>
      <c r="QBJ310" s="30"/>
      <c r="QBK310" s="30"/>
      <c r="QBL310" s="30"/>
      <c r="QBM310" s="30"/>
      <c r="QBN310" s="30"/>
      <c r="QBO310" s="30"/>
      <c r="QBP310" s="30"/>
      <c r="QBQ310" s="30"/>
      <c r="QBR310" s="30"/>
      <c r="QBS310" s="30"/>
      <c r="QBT310" s="30"/>
      <c r="QBU310" s="30"/>
      <c r="QBV310" s="30"/>
      <c r="QBW310" s="30"/>
      <c r="QBX310" s="30"/>
      <c r="QBY310" s="30"/>
      <c r="QBZ310" s="30"/>
      <c r="QCA310" s="30"/>
      <c r="QCB310" s="30"/>
      <c r="QCC310" s="30"/>
      <c r="QCD310" s="30"/>
      <c r="QCE310" s="30"/>
      <c r="QCF310" s="30"/>
      <c r="QCG310" s="30"/>
      <c r="QCH310" s="30"/>
      <c r="QCI310" s="30"/>
      <c r="QCJ310" s="30"/>
      <c r="QCK310" s="30"/>
      <c r="QCL310" s="30"/>
      <c r="QCM310" s="30"/>
      <c r="QCN310" s="30"/>
      <c r="QCO310" s="30"/>
      <c r="QCP310" s="30"/>
      <c r="QCQ310" s="30"/>
      <c r="QCR310" s="30"/>
      <c r="QCS310" s="30"/>
      <c r="QCT310" s="30"/>
      <c r="QCU310" s="30"/>
      <c r="QCV310" s="30"/>
      <c r="QCW310" s="30"/>
      <c r="QCX310" s="30"/>
      <c r="QCY310" s="30"/>
      <c r="QCZ310" s="30"/>
      <c r="QDA310" s="30"/>
      <c r="QDB310" s="30"/>
      <c r="QDC310" s="30"/>
      <c r="QDD310" s="30"/>
      <c r="QDE310" s="30"/>
      <c r="QDF310" s="30"/>
      <c r="QDG310" s="30"/>
      <c r="QDH310" s="30"/>
      <c r="QDI310" s="30"/>
      <c r="QDJ310" s="30"/>
      <c r="QDK310" s="30"/>
      <c r="QDL310" s="30"/>
      <c r="QDM310" s="30"/>
      <c r="QDN310" s="30"/>
      <c r="QDO310" s="30"/>
      <c r="QDP310" s="30"/>
      <c r="QDQ310" s="30"/>
      <c r="QDR310" s="30"/>
      <c r="QDS310" s="30"/>
      <c r="QDT310" s="30"/>
      <c r="QDU310" s="30"/>
      <c r="QDV310" s="30"/>
      <c r="QDW310" s="30"/>
      <c r="QDX310" s="30"/>
      <c r="QDY310" s="30"/>
      <c r="QDZ310" s="30"/>
      <c r="QEA310" s="30"/>
      <c r="QEB310" s="30"/>
      <c r="QEC310" s="30"/>
      <c r="QED310" s="30"/>
      <c r="QEE310" s="30"/>
      <c r="QEF310" s="30"/>
      <c r="QEG310" s="30"/>
      <c r="QEH310" s="30"/>
      <c r="QEI310" s="30"/>
      <c r="QEJ310" s="30"/>
      <c r="QEK310" s="30"/>
      <c r="QEL310" s="30"/>
      <c r="QEM310" s="30"/>
      <c r="QEN310" s="30"/>
      <c r="QEO310" s="30"/>
      <c r="QEP310" s="30"/>
      <c r="QEQ310" s="30"/>
      <c r="QER310" s="30"/>
      <c r="QES310" s="30"/>
      <c r="QET310" s="30"/>
      <c r="QEU310" s="30"/>
      <c r="QEV310" s="30"/>
      <c r="QEW310" s="30"/>
      <c r="QEX310" s="30"/>
      <c r="QEY310" s="30"/>
      <c r="QEZ310" s="30"/>
      <c r="QFA310" s="30"/>
      <c r="QFB310" s="30"/>
      <c r="QFC310" s="30"/>
      <c r="QFD310" s="30"/>
      <c r="QFE310" s="30"/>
      <c r="QFF310" s="30"/>
      <c r="QFG310" s="30"/>
      <c r="QFH310" s="30"/>
      <c r="QFI310" s="30"/>
      <c r="QFJ310" s="30"/>
      <c r="QFK310" s="30"/>
      <c r="QFL310" s="30"/>
      <c r="QFM310" s="30"/>
      <c r="QFN310" s="30"/>
      <c r="QFO310" s="30"/>
      <c r="QFP310" s="30"/>
      <c r="QFQ310" s="30"/>
      <c r="QFR310" s="30"/>
      <c r="QFS310" s="30"/>
      <c r="QFT310" s="30"/>
      <c r="QFU310" s="30"/>
      <c r="QFV310" s="30"/>
      <c r="QFW310" s="30"/>
      <c r="QFX310" s="30"/>
      <c r="QFY310" s="30"/>
      <c r="QFZ310" s="30"/>
      <c r="QGA310" s="30"/>
      <c r="QGB310" s="30"/>
      <c r="QGC310" s="30"/>
      <c r="QGD310" s="30"/>
      <c r="QGE310" s="30"/>
      <c r="QGF310" s="30"/>
      <c r="QGG310" s="30"/>
      <c r="QGH310" s="30"/>
      <c r="QGI310" s="30"/>
      <c r="QGJ310" s="30"/>
      <c r="QGK310" s="30"/>
      <c r="QGL310" s="30"/>
      <c r="QGM310" s="30"/>
      <c r="QGN310" s="30"/>
      <c r="QGO310" s="30"/>
      <c r="QGP310" s="30"/>
      <c r="QGQ310" s="30"/>
      <c r="QGR310" s="30"/>
      <c r="QGS310" s="30"/>
      <c r="QGT310" s="30"/>
      <c r="QGU310" s="30"/>
      <c r="QGV310" s="30"/>
      <c r="QGW310" s="30"/>
      <c r="QGX310" s="30"/>
      <c r="QGY310" s="30"/>
      <c r="QGZ310" s="30"/>
      <c r="QHA310" s="30"/>
      <c r="QHB310" s="30"/>
      <c r="QHC310" s="30"/>
      <c r="QHD310" s="30"/>
      <c r="QHE310" s="30"/>
      <c r="QHF310" s="30"/>
      <c r="QHG310" s="30"/>
      <c r="QHH310" s="30"/>
      <c r="QHI310" s="30"/>
      <c r="QHJ310" s="30"/>
      <c r="QHK310" s="30"/>
      <c r="QHL310" s="30"/>
      <c r="QHM310" s="30"/>
      <c r="QHN310" s="30"/>
      <c r="QHO310" s="30"/>
      <c r="QHP310" s="30"/>
      <c r="QHQ310" s="30"/>
      <c r="QHR310" s="30"/>
      <c r="QHS310" s="30"/>
      <c r="QHT310" s="30"/>
      <c r="QHU310" s="30"/>
      <c r="QHV310" s="30"/>
      <c r="QHW310" s="30"/>
      <c r="QHX310" s="30"/>
      <c r="QHY310" s="30"/>
      <c r="QHZ310" s="30"/>
      <c r="QIA310" s="30"/>
      <c r="QIB310" s="30"/>
      <c r="QIC310" s="30"/>
      <c r="QID310" s="30"/>
      <c r="QIE310" s="30"/>
      <c r="QIF310" s="30"/>
      <c r="QIG310" s="30"/>
      <c r="QIH310" s="30"/>
      <c r="QII310" s="30"/>
      <c r="QIJ310" s="30"/>
      <c r="QIK310" s="30"/>
      <c r="QIL310" s="30"/>
      <c r="QIM310" s="30"/>
      <c r="QIN310" s="30"/>
      <c r="QIO310" s="30"/>
      <c r="QIP310" s="30"/>
      <c r="QIQ310" s="30"/>
      <c r="QIR310" s="30"/>
      <c r="QIS310" s="30"/>
      <c r="QIT310" s="30"/>
      <c r="QIU310" s="30"/>
      <c r="QIV310" s="30"/>
      <c r="QIW310" s="30"/>
      <c r="QIX310" s="30"/>
      <c r="QIY310" s="30"/>
      <c r="QIZ310" s="30"/>
      <c r="QJA310" s="30"/>
      <c r="QJB310" s="30"/>
      <c r="QJC310" s="30"/>
      <c r="QJD310" s="30"/>
      <c r="QJE310" s="30"/>
      <c r="QJF310" s="30"/>
      <c r="QJG310" s="30"/>
      <c r="QJH310" s="30"/>
      <c r="QJI310" s="30"/>
      <c r="QJJ310" s="30"/>
      <c r="QJK310" s="30"/>
      <c r="QJL310" s="30"/>
      <c r="QJM310" s="30"/>
      <c r="QJN310" s="30"/>
      <c r="QJO310" s="30"/>
      <c r="QJP310" s="30"/>
      <c r="QJQ310" s="30"/>
      <c r="QJR310" s="30"/>
      <c r="QJS310" s="30"/>
      <c r="QJT310" s="30"/>
      <c r="QJU310" s="30"/>
      <c r="QJV310" s="30"/>
      <c r="QJW310" s="30"/>
      <c r="QJX310" s="30"/>
      <c r="QJY310" s="30"/>
      <c r="QJZ310" s="30"/>
      <c r="QKA310" s="30"/>
      <c r="QKB310" s="30"/>
      <c r="QKC310" s="30"/>
      <c r="QKD310" s="30"/>
      <c r="QKE310" s="30"/>
      <c r="QKF310" s="30"/>
      <c r="QKG310" s="30"/>
      <c r="QKH310" s="30"/>
      <c r="QKI310" s="30"/>
      <c r="QKJ310" s="30"/>
      <c r="QKK310" s="30"/>
      <c r="QKL310" s="30"/>
      <c r="QKM310" s="30"/>
      <c r="QKN310" s="30"/>
      <c r="QKO310" s="30"/>
      <c r="QKP310" s="30"/>
      <c r="QKQ310" s="30"/>
      <c r="QKR310" s="30"/>
      <c r="QKS310" s="30"/>
      <c r="QKT310" s="30"/>
      <c r="QKU310" s="30"/>
      <c r="QKV310" s="30"/>
      <c r="QKW310" s="30"/>
      <c r="QKX310" s="30"/>
      <c r="QKY310" s="30"/>
      <c r="QKZ310" s="30"/>
      <c r="QLA310" s="30"/>
      <c r="QLB310" s="30"/>
      <c r="QLC310" s="30"/>
      <c r="QLD310" s="30"/>
      <c r="QLE310" s="30"/>
      <c r="QLF310" s="30"/>
      <c r="QLG310" s="30"/>
      <c r="QLH310" s="30"/>
      <c r="QLI310" s="30"/>
      <c r="QLJ310" s="30"/>
      <c r="QLK310" s="30"/>
      <c r="QLL310" s="30"/>
      <c r="QLM310" s="30"/>
      <c r="QLN310" s="30"/>
      <c r="QLO310" s="30"/>
      <c r="QLP310" s="30"/>
      <c r="QLQ310" s="30"/>
      <c r="QLR310" s="30"/>
      <c r="QLS310" s="30"/>
      <c r="QLT310" s="30"/>
      <c r="QLU310" s="30"/>
      <c r="QLV310" s="30"/>
      <c r="QLW310" s="30"/>
      <c r="QLX310" s="30"/>
      <c r="QLY310" s="30"/>
      <c r="QLZ310" s="30"/>
      <c r="QMA310" s="30"/>
      <c r="QMB310" s="30"/>
      <c r="QMC310" s="30"/>
      <c r="QMD310" s="30"/>
      <c r="QME310" s="30"/>
      <c r="QMF310" s="30"/>
      <c r="QMG310" s="30"/>
      <c r="QMH310" s="30"/>
      <c r="QMI310" s="30"/>
      <c r="QMJ310" s="30"/>
      <c r="QMK310" s="30"/>
      <c r="QML310" s="30"/>
      <c r="QMM310" s="30"/>
      <c r="QMN310" s="30"/>
      <c r="QMO310" s="30"/>
      <c r="QMP310" s="30"/>
      <c r="QMQ310" s="30"/>
      <c r="QMR310" s="30"/>
      <c r="QMS310" s="30"/>
      <c r="QMT310" s="30"/>
      <c r="QMU310" s="30"/>
      <c r="QMV310" s="30"/>
      <c r="QMW310" s="30"/>
      <c r="QMX310" s="30"/>
      <c r="QMY310" s="30"/>
      <c r="QMZ310" s="30"/>
      <c r="QNA310" s="30"/>
      <c r="QNB310" s="30"/>
      <c r="QNC310" s="30"/>
      <c r="QND310" s="30"/>
      <c r="QNE310" s="30"/>
      <c r="QNF310" s="30"/>
      <c r="QNG310" s="30"/>
      <c r="QNH310" s="30"/>
      <c r="QNI310" s="30"/>
      <c r="QNJ310" s="30"/>
      <c r="QNK310" s="30"/>
      <c r="QNL310" s="30"/>
      <c r="QNM310" s="30"/>
      <c r="QNN310" s="30"/>
      <c r="QNO310" s="30"/>
      <c r="QNP310" s="30"/>
      <c r="QNQ310" s="30"/>
      <c r="QNR310" s="30"/>
      <c r="QNS310" s="30"/>
      <c r="QNT310" s="30"/>
      <c r="QNU310" s="30"/>
      <c r="QNV310" s="30"/>
      <c r="QNW310" s="30"/>
      <c r="QNX310" s="30"/>
      <c r="QNY310" s="30"/>
      <c r="QNZ310" s="30"/>
      <c r="QOA310" s="30"/>
      <c r="QOB310" s="30"/>
      <c r="QOC310" s="30"/>
      <c r="QOD310" s="30"/>
      <c r="QOE310" s="30"/>
      <c r="QOF310" s="30"/>
      <c r="QOG310" s="30"/>
      <c r="QOH310" s="30"/>
      <c r="QOI310" s="30"/>
      <c r="QOJ310" s="30"/>
      <c r="QOK310" s="30"/>
      <c r="QOL310" s="30"/>
      <c r="QOM310" s="30"/>
      <c r="QON310" s="30"/>
      <c r="QOO310" s="30"/>
      <c r="QOP310" s="30"/>
      <c r="QOQ310" s="30"/>
      <c r="QOR310" s="30"/>
      <c r="QOS310" s="30"/>
      <c r="QOT310" s="30"/>
      <c r="QOU310" s="30"/>
      <c r="QOV310" s="30"/>
      <c r="QOW310" s="30"/>
      <c r="QOX310" s="30"/>
      <c r="QOY310" s="30"/>
      <c r="QOZ310" s="30"/>
      <c r="QPA310" s="30"/>
      <c r="QPB310" s="30"/>
      <c r="QPC310" s="30"/>
      <c r="QPD310" s="30"/>
      <c r="QPE310" s="30"/>
      <c r="QPF310" s="30"/>
      <c r="QPG310" s="30"/>
      <c r="QPH310" s="30"/>
      <c r="QPI310" s="30"/>
      <c r="QPJ310" s="30"/>
      <c r="QPK310" s="30"/>
      <c r="QPL310" s="30"/>
      <c r="QPM310" s="30"/>
      <c r="QPN310" s="30"/>
      <c r="QPO310" s="30"/>
      <c r="QPP310" s="30"/>
      <c r="QPQ310" s="30"/>
      <c r="QPR310" s="30"/>
      <c r="QPS310" s="30"/>
      <c r="QPT310" s="30"/>
      <c r="QPU310" s="30"/>
      <c r="QPV310" s="30"/>
      <c r="QPW310" s="30"/>
      <c r="QPX310" s="30"/>
      <c r="QPY310" s="30"/>
      <c r="QPZ310" s="30"/>
      <c r="QQA310" s="30"/>
      <c r="QQB310" s="30"/>
      <c r="QQC310" s="30"/>
      <c r="QQD310" s="30"/>
      <c r="QQE310" s="30"/>
      <c r="QQF310" s="30"/>
      <c r="QQG310" s="30"/>
      <c r="QQH310" s="30"/>
      <c r="QQI310" s="30"/>
      <c r="QQJ310" s="30"/>
      <c r="QQK310" s="30"/>
      <c r="QQL310" s="30"/>
      <c r="QQM310" s="30"/>
      <c r="QQN310" s="30"/>
      <c r="QQO310" s="30"/>
      <c r="QQP310" s="30"/>
      <c r="QQQ310" s="30"/>
      <c r="QQR310" s="30"/>
      <c r="QQS310" s="30"/>
      <c r="QQT310" s="30"/>
      <c r="QQU310" s="30"/>
      <c r="QQV310" s="30"/>
      <c r="QQW310" s="30"/>
      <c r="QQX310" s="30"/>
      <c r="QQY310" s="30"/>
      <c r="QQZ310" s="30"/>
      <c r="QRA310" s="30"/>
      <c r="QRB310" s="30"/>
      <c r="QRC310" s="30"/>
      <c r="QRD310" s="30"/>
      <c r="QRE310" s="30"/>
      <c r="QRF310" s="30"/>
      <c r="QRG310" s="30"/>
      <c r="QRH310" s="30"/>
      <c r="QRI310" s="30"/>
      <c r="QRJ310" s="30"/>
      <c r="QRK310" s="30"/>
      <c r="QRL310" s="30"/>
      <c r="QRM310" s="30"/>
      <c r="QRN310" s="30"/>
      <c r="QRO310" s="30"/>
      <c r="QRP310" s="30"/>
      <c r="QRQ310" s="30"/>
      <c r="QRR310" s="30"/>
      <c r="QRS310" s="30"/>
      <c r="QRT310" s="30"/>
      <c r="QRU310" s="30"/>
      <c r="QRV310" s="30"/>
      <c r="QRW310" s="30"/>
      <c r="QRX310" s="30"/>
      <c r="QRY310" s="30"/>
      <c r="QRZ310" s="30"/>
      <c r="QSA310" s="30"/>
      <c r="QSB310" s="30"/>
      <c r="QSC310" s="30"/>
      <c r="QSD310" s="30"/>
      <c r="QSE310" s="30"/>
      <c r="QSF310" s="30"/>
      <c r="QSG310" s="30"/>
      <c r="QSH310" s="30"/>
      <c r="QSI310" s="30"/>
      <c r="QSJ310" s="30"/>
      <c r="QSK310" s="30"/>
      <c r="QSL310" s="30"/>
      <c r="QSM310" s="30"/>
      <c r="QSN310" s="30"/>
      <c r="QSO310" s="30"/>
      <c r="QSP310" s="30"/>
      <c r="QSQ310" s="30"/>
      <c r="QSR310" s="30"/>
      <c r="QSS310" s="30"/>
      <c r="QST310" s="30"/>
      <c r="QSU310" s="30"/>
      <c r="QSV310" s="30"/>
      <c r="QSW310" s="30"/>
      <c r="QSX310" s="30"/>
      <c r="QSY310" s="30"/>
      <c r="QSZ310" s="30"/>
      <c r="QTA310" s="30"/>
      <c r="QTB310" s="30"/>
      <c r="QTC310" s="30"/>
      <c r="QTD310" s="30"/>
      <c r="QTE310" s="30"/>
      <c r="QTF310" s="30"/>
      <c r="QTG310" s="30"/>
      <c r="QTH310" s="30"/>
      <c r="QTI310" s="30"/>
      <c r="QTJ310" s="30"/>
      <c r="QTK310" s="30"/>
      <c r="QTL310" s="30"/>
      <c r="QTM310" s="30"/>
      <c r="QTN310" s="30"/>
      <c r="QTO310" s="30"/>
      <c r="QTP310" s="30"/>
      <c r="QTQ310" s="30"/>
      <c r="QTR310" s="30"/>
      <c r="QTS310" s="30"/>
      <c r="QTT310" s="30"/>
      <c r="QTU310" s="30"/>
      <c r="QTV310" s="30"/>
      <c r="QTW310" s="30"/>
      <c r="QTX310" s="30"/>
      <c r="QTY310" s="30"/>
      <c r="QTZ310" s="30"/>
      <c r="QUA310" s="30"/>
      <c r="QUB310" s="30"/>
      <c r="QUC310" s="30"/>
      <c r="QUD310" s="30"/>
      <c r="QUE310" s="30"/>
      <c r="QUF310" s="30"/>
      <c r="QUG310" s="30"/>
      <c r="QUH310" s="30"/>
      <c r="QUI310" s="30"/>
      <c r="QUJ310" s="30"/>
      <c r="QUK310" s="30"/>
      <c r="QUL310" s="30"/>
      <c r="QUM310" s="30"/>
      <c r="QUN310" s="30"/>
      <c r="QUO310" s="30"/>
      <c r="QUP310" s="30"/>
      <c r="QUQ310" s="30"/>
      <c r="QUR310" s="30"/>
      <c r="QUS310" s="30"/>
      <c r="QUT310" s="30"/>
      <c r="QUU310" s="30"/>
      <c r="QUV310" s="30"/>
      <c r="QUW310" s="30"/>
      <c r="QUX310" s="30"/>
      <c r="QUY310" s="30"/>
      <c r="QUZ310" s="30"/>
      <c r="QVA310" s="30"/>
      <c r="QVB310" s="30"/>
      <c r="QVC310" s="30"/>
      <c r="QVD310" s="30"/>
      <c r="QVE310" s="30"/>
      <c r="QVF310" s="30"/>
      <c r="QVG310" s="30"/>
      <c r="QVH310" s="30"/>
      <c r="QVI310" s="30"/>
      <c r="QVJ310" s="30"/>
      <c r="QVK310" s="30"/>
      <c r="QVL310" s="30"/>
      <c r="QVM310" s="30"/>
      <c r="QVN310" s="30"/>
      <c r="QVO310" s="30"/>
      <c r="QVP310" s="30"/>
      <c r="QVQ310" s="30"/>
      <c r="QVR310" s="30"/>
      <c r="QVS310" s="30"/>
      <c r="QVT310" s="30"/>
      <c r="QVU310" s="30"/>
      <c r="QVV310" s="30"/>
      <c r="QVW310" s="30"/>
      <c r="QVX310" s="30"/>
      <c r="QVY310" s="30"/>
      <c r="QVZ310" s="30"/>
      <c r="QWA310" s="30"/>
      <c r="QWB310" s="30"/>
      <c r="QWC310" s="30"/>
      <c r="QWD310" s="30"/>
      <c r="QWE310" s="30"/>
      <c r="QWF310" s="30"/>
      <c r="QWG310" s="30"/>
      <c r="QWH310" s="30"/>
      <c r="QWI310" s="30"/>
      <c r="QWJ310" s="30"/>
      <c r="QWK310" s="30"/>
      <c r="QWL310" s="30"/>
      <c r="QWM310" s="30"/>
      <c r="QWN310" s="30"/>
      <c r="QWO310" s="30"/>
      <c r="QWP310" s="30"/>
      <c r="QWQ310" s="30"/>
      <c r="QWR310" s="30"/>
      <c r="QWS310" s="30"/>
      <c r="QWT310" s="30"/>
      <c r="QWU310" s="30"/>
      <c r="QWV310" s="30"/>
      <c r="QWW310" s="30"/>
      <c r="QWX310" s="30"/>
      <c r="QWY310" s="30"/>
      <c r="QWZ310" s="30"/>
      <c r="QXA310" s="30"/>
      <c r="QXB310" s="30"/>
      <c r="QXC310" s="30"/>
      <c r="QXD310" s="30"/>
      <c r="QXE310" s="30"/>
      <c r="QXF310" s="30"/>
      <c r="QXG310" s="30"/>
      <c r="QXH310" s="30"/>
      <c r="QXI310" s="30"/>
      <c r="QXJ310" s="30"/>
      <c r="QXK310" s="30"/>
      <c r="QXL310" s="30"/>
      <c r="QXM310" s="30"/>
      <c r="QXN310" s="30"/>
      <c r="QXO310" s="30"/>
      <c r="QXP310" s="30"/>
      <c r="QXQ310" s="30"/>
      <c r="QXR310" s="30"/>
      <c r="QXS310" s="30"/>
      <c r="QXT310" s="30"/>
      <c r="QXU310" s="30"/>
      <c r="QXV310" s="30"/>
      <c r="QXW310" s="30"/>
      <c r="QXX310" s="30"/>
      <c r="QXY310" s="30"/>
      <c r="QXZ310" s="30"/>
      <c r="QYA310" s="30"/>
      <c r="QYB310" s="30"/>
      <c r="QYC310" s="30"/>
      <c r="QYD310" s="30"/>
      <c r="QYE310" s="30"/>
      <c r="QYF310" s="30"/>
      <c r="QYG310" s="30"/>
      <c r="QYH310" s="30"/>
      <c r="QYI310" s="30"/>
      <c r="QYJ310" s="30"/>
      <c r="QYK310" s="30"/>
      <c r="QYL310" s="30"/>
      <c r="QYM310" s="30"/>
      <c r="QYN310" s="30"/>
      <c r="QYO310" s="30"/>
      <c r="QYP310" s="30"/>
      <c r="QYQ310" s="30"/>
      <c r="QYR310" s="30"/>
      <c r="QYS310" s="30"/>
      <c r="QYT310" s="30"/>
      <c r="QYU310" s="30"/>
      <c r="QYV310" s="30"/>
      <c r="QYW310" s="30"/>
      <c r="QYX310" s="30"/>
      <c r="QYY310" s="30"/>
      <c r="QYZ310" s="30"/>
      <c r="QZA310" s="30"/>
      <c r="QZB310" s="30"/>
      <c r="QZC310" s="30"/>
      <c r="QZD310" s="30"/>
      <c r="QZE310" s="30"/>
      <c r="QZF310" s="30"/>
      <c r="QZG310" s="30"/>
      <c r="QZH310" s="30"/>
      <c r="QZI310" s="30"/>
      <c r="QZJ310" s="30"/>
      <c r="QZK310" s="30"/>
      <c r="QZL310" s="30"/>
      <c r="QZM310" s="30"/>
      <c r="QZN310" s="30"/>
      <c r="QZO310" s="30"/>
      <c r="QZP310" s="30"/>
      <c r="QZQ310" s="30"/>
      <c r="QZR310" s="30"/>
      <c r="QZS310" s="30"/>
      <c r="QZT310" s="30"/>
      <c r="QZU310" s="30"/>
      <c r="QZV310" s="30"/>
      <c r="QZW310" s="30"/>
      <c r="QZX310" s="30"/>
      <c r="QZY310" s="30"/>
      <c r="QZZ310" s="30"/>
      <c r="RAA310" s="30"/>
      <c r="RAB310" s="30"/>
      <c r="RAC310" s="30"/>
      <c r="RAD310" s="30"/>
      <c r="RAE310" s="30"/>
      <c r="RAF310" s="30"/>
      <c r="RAG310" s="30"/>
      <c r="RAH310" s="30"/>
      <c r="RAI310" s="30"/>
      <c r="RAJ310" s="30"/>
      <c r="RAK310" s="30"/>
      <c r="RAL310" s="30"/>
      <c r="RAM310" s="30"/>
      <c r="RAN310" s="30"/>
      <c r="RAO310" s="30"/>
      <c r="RAP310" s="30"/>
      <c r="RAQ310" s="30"/>
      <c r="RAR310" s="30"/>
      <c r="RAS310" s="30"/>
      <c r="RAT310" s="30"/>
      <c r="RAU310" s="30"/>
      <c r="RAV310" s="30"/>
      <c r="RAW310" s="30"/>
      <c r="RAX310" s="30"/>
      <c r="RAY310" s="30"/>
      <c r="RAZ310" s="30"/>
      <c r="RBA310" s="30"/>
      <c r="RBB310" s="30"/>
      <c r="RBC310" s="30"/>
      <c r="RBD310" s="30"/>
      <c r="RBE310" s="30"/>
      <c r="RBF310" s="30"/>
      <c r="RBG310" s="30"/>
      <c r="RBH310" s="30"/>
      <c r="RBI310" s="30"/>
      <c r="RBJ310" s="30"/>
      <c r="RBK310" s="30"/>
      <c r="RBL310" s="30"/>
      <c r="RBM310" s="30"/>
      <c r="RBN310" s="30"/>
      <c r="RBO310" s="30"/>
      <c r="RBP310" s="30"/>
      <c r="RBQ310" s="30"/>
      <c r="RBR310" s="30"/>
      <c r="RBS310" s="30"/>
      <c r="RBT310" s="30"/>
      <c r="RBU310" s="30"/>
      <c r="RBV310" s="30"/>
      <c r="RBW310" s="30"/>
      <c r="RBX310" s="30"/>
      <c r="RBY310" s="30"/>
      <c r="RBZ310" s="30"/>
      <c r="RCA310" s="30"/>
      <c r="RCB310" s="30"/>
      <c r="RCC310" s="30"/>
      <c r="RCD310" s="30"/>
      <c r="RCE310" s="30"/>
      <c r="RCF310" s="30"/>
      <c r="RCG310" s="30"/>
      <c r="RCH310" s="30"/>
      <c r="RCI310" s="30"/>
      <c r="RCJ310" s="30"/>
      <c r="RCK310" s="30"/>
      <c r="RCL310" s="30"/>
      <c r="RCM310" s="30"/>
      <c r="RCN310" s="30"/>
      <c r="RCO310" s="30"/>
      <c r="RCP310" s="30"/>
      <c r="RCQ310" s="30"/>
      <c r="RCR310" s="30"/>
      <c r="RCS310" s="30"/>
      <c r="RCT310" s="30"/>
      <c r="RCU310" s="30"/>
      <c r="RCV310" s="30"/>
      <c r="RCW310" s="30"/>
      <c r="RCX310" s="30"/>
      <c r="RCY310" s="30"/>
      <c r="RCZ310" s="30"/>
      <c r="RDA310" s="30"/>
      <c r="RDB310" s="30"/>
      <c r="RDC310" s="30"/>
      <c r="RDD310" s="30"/>
      <c r="RDE310" s="30"/>
      <c r="RDF310" s="30"/>
      <c r="RDG310" s="30"/>
      <c r="RDH310" s="30"/>
      <c r="RDI310" s="30"/>
      <c r="RDJ310" s="30"/>
      <c r="RDK310" s="30"/>
      <c r="RDL310" s="30"/>
      <c r="RDM310" s="30"/>
      <c r="RDN310" s="30"/>
      <c r="RDO310" s="30"/>
      <c r="RDP310" s="30"/>
      <c r="RDQ310" s="30"/>
      <c r="RDR310" s="30"/>
      <c r="RDS310" s="30"/>
      <c r="RDT310" s="30"/>
      <c r="RDU310" s="30"/>
      <c r="RDV310" s="30"/>
      <c r="RDW310" s="30"/>
      <c r="RDX310" s="30"/>
      <c r="RDY310" s="30"/>
      <c r="RDZ310" s="30"/>
      <c r="REA310" s="30"/>
      <c r="REB310" s="30"/>
      <c r="REC310" s="30"/>
      <c r="RED310" s="30"/>
      <c r="REE310" s="30"/>
      <c r="REF310" s="30"/>
      <c r="REG310" s="30"/>
      <c r="REH310" s="30"/>
      <c r="REI310" s="30"/>
      <c r="REJ310" s="30"/>
      <c r="REK310" s="30"/>
      <c r="REL310" s="30"/>
      <c r="REM310" s="30"/>
      <c r="REN310" s="30"/>
      <c r="REO310" s="30"/>
      <c r="REP310" s="30"/>
      <c r="REQ310" s="30"/>
      <c r="RER310" s="30"/>
      <c r="RES310" s="30"/>
      <c r="RET310" s="30"/>
      <c r="REU310" s="30"/>
      <c r="REV310" s="30"/>
      <c r="REW310" s="30"/>
      <c r="REX310" s="30"/>
      <c r="REY310" s="30"/>
      <c r="REZ310" s="30"/>
      <c r="RFA310" s="30"/>
      <c r="RFB310" s="30"/>
      <c r="RFC310" s="30"/>
      <c r="RFD310" s="30"/>
      <c r="RFE310" s="30"/>
      <c r="RFF310" s="30"/>
      <c r="RFG310" s="30"/>
      <c r="RFH310" s="30"/>
      <c r="RFI310" s="30"/>
      <c r="RFJ310" s="30"/>
      <c r="RFK310" s="30"/>
      <c r="RFL310" s="30"/>
      <c r="RFM310" s="30"/>
      <c r="RFN310" s="30"/>
      <c r="RFO310" s="30"/>
      <c r="RFP310" s="30"/>
      <c r="RFQ310" s="30"/>
      <c r="RFR310" s="30"/>
      <c r="RFS310" s="30"/>
      <c r="RFT310" s="30"/>
      <c r="RFU310" s="30"/>
      <c r="RFV310" s="30"/>
      <c r="RFW310" s="30"/>
      <c r="RFX310" s="30"/>
      <c r="RFY310" s="30"/>
      <c r="RFZ310" s="30"/>
      <c r="RGA310" s="30"/>
      <c r="RGB310" s="30"/>
      <c r="RGC310" s="30"/>
      <c r="RGD310" s="30"/>
      <c r="RGE310" s="30"/>
      <c r="RGF310" s="30"/>
      <c r="RGG310" s="30"/>
      <c r="RGH310" s="30"/>
      <c r="RGI310" s="30"/>
      <c r="RGJ310" s="30"/>
      <c r="RGK310" s="30"/>
      <c r="RGL310" s="30"/>
      <c r="RGM310" s="30"/>
      <c r="RGN310" s="30"/>
      <c r="RGO310" s="30"/>
      <c r="RGP310" s="30"/>
      <c r="RGQ310" s="30"/>
      <c r="RGR310" s="30"/>
      <c r="RGS310" s="30"/>
      <c r="RGT310" s="30"/>
      <c r="RGU310" s="30"/>
      <c r="RGV310" s="30"/>
      <c r="RGW310" s="30"/>
      <c r="RGX310" s="30"/>
      <c r="RGY310" s="30"/>
      <c r="RGZ310" s="30"/>
      <c r="RHA310" s="30"/>
      <c r="RHB310" s="30"/>
      <c r="RHC310" s="30"/>
      <c r="RHD310" s="30"/>
      <c r="RHE310" s="30"/>
      <c r="RHF310" s="30"/>
      <c r="RHG310" s="30"/>
      <c r="RHH310" s="30"/>
      <c r="RHI310" s="30"/>
      <c r="RHJ310" s="30"/>
      <c r="RHK310" s="30"/>
      <c r="RHL310" s="30"/>
      <c r="RHM310" s="30"/>
      <c r="RHN310" s="30"/>
      <c r="RHO310" s="30"/>
      <c r="RHP310" s="30"/>
      <c r="RHQ310" s="30"/>
      <c r="RHR310" s="30"/>
      <c r="RHS310" s="30"/>
      <c r="RHT310" s="30"/>
      <c r="RHU310" s="30"/>
      <c r="RHV310" s="30"/>
      <c r="RHW310" s="30"/>
      <c r="RHX310" s="30"/>
      <c r="RHY310" s="30"/>
      <c r="RHZ310" s="30"/>
      <c r="RIA310" s="30"/>
      <c r="RIB310" s="30"/>
      <c r="RIC310" s="30"/>
      <c r="RID310" s="30"/>
      <c r="RIE310" s="30"/>
      <c r="RIF310" s="30"/>
      <c r="RIG310" s="30"/>
      <c r="RIH310" s="30"/>
      <c r="RII310" s="30"/>
      <c r="RIJ310" s="30"/>
      <c r="RIK310" s="30"/>
      <c r="RIL310" s="30"/>
      <c r="RIM310" s="30"/>
      <c r="RIN310" s="30"/>
      <c r="RIO310" s="30"/>
      <c r="RIP310" s="30"/>
      <c r="RIQ310" s="30"/>
      <c r="RIR310" s="30"/>
      <c r="RIS310" s="30"/>
      <c r="RIT310" s="30"/>
      <c r="RIU310" s="30"/>
      <c r="RIV310" s="30"/>
      <c r="RIW310" s="30"/>
      <c r="RIX310" s="30"/>
      <c r="RIY310" s="30"/>
      <c r="RIZ310" s="30"/>
      <c r="RJA310" s="30"/>
      <c r="RJB310" s="30"/>
      <c r="RJC310" s="30"/>
      <c r="RJD310" s="30"/>
      <c r="RJE310" s="30"/>
      <c r="RJF310" s="30"/>
      <c r="RJG310" s="30"/>
      <c r="RJH310" s="30"/>
      <c r="RJI310" s="30"/>
      <c r="RJJ310" s="30"/>
      <c r="RJK310" s="30"/>
      <c r="RJL310" s="30"/>
      <c r="RJM310" s="30"/>
      <c r="RJN310" s="30"/>
      <c r="RJO310" s="30"/>
      <c r="RJP310" s="30"/>
      <c r="RJQ310" s="30"/>
      <c r="RJR310" s="30"/>
      <c r="RJS310" s="30"/>
      <c r="RJT310" s="30"/>
      <c r="RJU310" s="30"/>
      <c r="RJV310" s="30"/>
      <c r="RJW310" s="30"/>
      <c r="RJX310" s="30"/>
      <c r="RJY310" s="30"/>
      <c r="RJZ310" s="30"/>
      <c r="RKA310" s="30"/>
      <c r="RKB310" s="30"/>
      <c r="RKC310" s="30"/>
      <c r="RKD310" s="30"/>
      <c r="RKE310" s="30"/>
      <c r="RKF310" s="30"/>
      <c r="RKG310" s="30"/>
      <c r="RKH310" s="30"/>
      <c r="RKI310" s="30"/>
      <c r="RKJ310" s="30"/>
      <c r="RKK310" s="30"/>
      <c r="RKL310" s="30"/>
      <c r="RKM310" s="30"/>
      <c r="RKN310" s="30"/>
      <c r="RKO310" s="30"/>
      <c r="RKP310" s="30"/>
      <c r="RKQ310" s="30"/>
      <c r="RKR310" s="30"/>
      <c r="RKS310" s="30"/>
      <c r="RKT310" s="30"/>
      <c r="RKU310" s="30"/>
      <c r="RKV310" s="30"/>
      <c r="RKW310" s="30"/>
      <c r="RKX310" s="30"/>
      <c r="RKY310" s="30"/>
      <c r="RKZ310" s="30"/>
      <c r="RLA310" s="30"/>
      <c r="RLB310" s="30"/>
      <c r="RLC310" s="30"/>
      <c r="RLD310" s="30"/>
      <c r="RLE310" s="30"/>
      <c r="RLF310" s="30"/>
      <c r="RLG310" s="30"/>
      <c r="RLH310" s="30"/>
      <c r="RLI310" s="30"/>
      <c r="RLJ310" s="30"/>
      <c r="RLK310" s="30"/>
      <c r="RLL310" s="30"/>
      <c r="RLM310" s="30"/>
      <c r="RLN310" s="30"/>
      <c r="RLO310" s="30"/>
      <c r="RLP310" s="30"/>
      <c r="RLQ310" s="30"/>
      <c r="RLR310" s="30"/>
      <c r="RLS310" s="30"/>
      <c r="RLT310" s="30"/>
      <c r="RLU310" s="30"/>
      <c r="RLV310" s="30"/>
      <c r="RLW310" s="30"/>
      <c r="RLX310" s="30"/>
      <c r="RLY310" s="30"/>
      <c r="RLZ310" s="30"/>
      <c r="RMA310" s="30"/>
      <c r="RMB310" s="30"/>
      <c r="RMC310" s="30"/>
      <c r="RMD310" s="30"/>
      <c r="RME310" s="30"/>
      <c r="RMF310" s="30"/>
      <c r="RMG310" s="30"/>
      <c r="RMH310" s="30"/>
      <c r="RMI310" s="30"/>
      <c r="RMJ310" s="30"/>
      <c r="RMK310" s="30"/>
      <c r="RML310" s="30"/>
      <c r="RMM310" s="30"/>
      <c r="RMN310" s="30"/>
      <c r="RMO310" s="30"/>
      <c r="RMP310" s="30"/>
      <c r="RMQ310" s="30"/>
      <c r="RMR310" s="30"/>
      <c r="RMS310" s="30"/>
      <c r="RMT310" s="30"/>
      <c r="RMU310" s="30"/>
      <c r="RMV310" s="30"/>
      <c r="RMW310" s="30"/>
      <c r="RMX310" s="30"/>
      <c r="RMY310" s="30"/>
      <c r="RMZ310" s="30"/>
      <c r="RNA310" s="30"/>
      <c r="RNB310" s="30"/>
      <c r="RNC310" s="30"/>
      <c r="RND310" s="30"/>
      <c r="RNE310" s="30"/>
      <c r="RNF310" s="30"/>
      <c r="RNG310" s="30"/>
      <c r="RNH310" s="30"/>
      <c r="RNI310" s="30"/>
      <c r="RNJ310" s="30"/>
      <c r="RNK310" s="30"/>
      <c r="RNL310" s="30"/>
      <c r="RNM310" s="30"/>
      <c r="RNN310" s="30"/>
      <c r="RNO310" s="30"/>
      <c r="RNP310" s="30"/>
      <c r="RNQ310" s="30"/>
      <c r="RNR310" s="30"/>
      <c r="RNS310" s="30"/>
      <c r="RNT310" s="30"/>
      <c r="RNU310" s="30"/>
      <c r="RNV310" s="30"/>
      <c r="RNW310" s="30"/>
      <c r="RNX310" s="30"/>
      <c r="RNY310" s="30"/>
      <c r="RNZ310" s="30"/>
      <c r="ROA310" s="30"/>
      <c r="ROB310" s="30"/>
      <c r="ROC310" s="30"/>
      <c r="ROD310" s="30"/>
      <c r="ROE310" s="30"/>
      <c r="ROF310" s="30"/>
      <c r="ROG310" s="30"/>
      <c r="ROH310" s="30"/>
      <c r="ROI310" s="30"/>
      <c r="ROJ310" s="30"/>
      <c r="ROK310" s="30"/>
      <c r="ROL310" s="30"/>
      <c r="ROM310" s="30"/>
      <c r="RON310" s="30"/>
      <c r="ROO310" s="30"/>
      <c r="ROP310" s="30"/>
      <c r="ROQ310" s="30"/>
      <c r="ROR310" s="30"/>
      <c r="ROS310" s="30"/>
      <c r="ROT310" s="30"/>
      <c r="ROU310" s="30"/>
      <c r="ROV310" s="30"/>
      <c r="ROW310" s="30"/>
      <c r="ROX310" s="30"/>
      <c r="ROY310" s="30"/>
      <c r="ROZ310" s="30"/>
      <c r="RPA310" s="30"/>
      <c r="RPB310" s="30"/>
      <c r="RPC310" s="30"/>
      <c r="RPD310" s="30"/>
      <c r="RPE310" s="30"/>
      <c r="RPF310" s="30"/>
      <c r="RPG310" s="30"/>
      <c r="RPH310" s="30"/>
      <c r="RPI310" s="30"/>
      <c r="RPJ310" s="30"/>
      <c r="RPK310" s="30"/>
      <c r="RPL310" s="30"/>
      <c r="RPM310" s="30"/>
      <c r="RPN310" s="30"/>
      <c r="RPO310" s="30"/>
      <c r="RPP310" s="30"/>
      <c r="RPQ310" s="30"/>
      <c r="RPR310" s="30"/>
      <c r="RPS310" s="30"/>
      <c r="RPT310" s="30"/>
      <c r="RPU310" s="30"/>
      <c r="RPV310" s="30"/>
      <c r="RPW310" s="30"/>
      <c r="RPX310" s="30"/>
      <c r="RPY310" s="30"/>
      <c r="RPZ310" s="30"/>
      <c r="RQA310" s="30"/>
      <c r="RQB310" s="30"/>
      <c r="RQC310" s="30"/>
      <c r="RQD310" s="30"/>
      <c r="RQE310" s="30"/>
      <c r="RQF310" s="30"/>
      <c r="RQG310" s="30"/>
      <c r="RQH310" s="30"/>
      <c r="RQI310" s="30"/>
      <c r="RQJ310" s="30"/>
      <c r="RQK310" s="30"/>
      <c r="RQL310" s="30"/>
      <c r="RQM310" s="30"/>
      <c r="RQN310" s="30"/>
      <c r="RQO310" s="30"/>
      <c r="RQP310" s="30"/>
      <c r="RQQ310" s="30"/>
      <c r="RQR310" s="30"/>
      <c r="RQS310" s="30"/>
      <c r="RQT310" s="30"/>
      <c r="RQU310" s="30"/>
      <c r="RQV310" s="30"/>
      <c r="RQW310" s="30"/>
      <c r="RQX310" s="30"/>
      <c r="RQY310" s="30"/>
      <c r="RQZ310" s="30"/>
      <c r="RRA310" s="30"/>
      <c r="RRB310" s="30"/>
      <c r="RRC310" s="30"/>
      <c r="RRD310" s="30"/>
      <c r="RRE310" s="30"/>
      <c r="RRF310" s="30"/>
      <c r="RRG310" s="30"/>
      <c r="RRH310" s="30"/>
      <c r="RRI310" s="30"/>
      <c r="RRJ310" s="30"/>
      <c r="RRK310" s="30"/>
      <c r="RRL310" s="30"/>
      <c r="RRM310" s="30"/>
      <c r="RRN310" s="30"/>
      <c r="RRO310" s="30"/>
      <c r="RRP310" s="30"/>
      <c r="RRQ310" s="30"/>
      <c r="RRR310" s="30"/>
      <c r="RRS310" s="30"/>
      <c r="RRT310" s="30"/>
      <c r="RRU310" s="30"/>
      <c r="RRV310" s="30"/>
      <c r="RRW310" s="30"/>
      <c r="RRX310" s="30"/>
      <c r="RRY310" s="30"/>
      <c r="RRZ310" s="30"/>
      <c r="RSA310" s="30"/>
      <c r="RSB310" s="30"/>
      <c r="RSC310" s="30"/>
      <c r="RSD310" s="30"/>
      <c r="RSE310" s="30"/>
      <c r="RSF310" s="30"/>
      <c r="RSG310" s="30"/>
      <c r="RSH310" s="30"/>
      <c r="RSI310" s="30"/>
      <c r="RSJ310" s="30"/>
      <c r="RSK310" s="30"/>
      <c r="RSL310" s="30"/>
      <c r="RSM310" s="30"/>
      <c r="RSN310" s="30"/>
      <c r="RSO310" s="30"/>
      <c r="RSP310" s="30"/>
      <c r="RSQ310" s="30"/>
      <c r="RSR310" s="30"/>
      <c r="RSS310" s="30"/>
      <c r="RST310" s="30"/>
      <c r="RSU310" s="30"/>
      <c r="RSV310" s="30"/>
      <c r="RSW310" s="30"/>
      <c r="RSX310" s="30"/>
      <c r="RSY310" s="30"/>
      <c r="RSZ310" s="30"/>
      <c r="RTA310" s="30"/>
      <c r="RTB310" s="30"/>
      <c r="RTC310" s="30"/>
      <c r="RTD310" s="30"/>
      <c r="RTE310" s="30"/>
      <c r="RTF310" s="30"/>
      <c r="RTG310" s="30"/>
      <c r="RTH310" s="30"/>
      <c r="RTI310" s="30"/>
      <c r="RTJ310" s="30"/>
      <c r="RTK310" s="30"/>
      <c r="RTL310" s="30"/>
      <c r="RTM310" s="30"/>
      <c r="RTN310" s="30"/>
      <c r="RTO310" s="30"/>
      <c r="RTP310" s="30"/>
      <c r="RTQ310" s="30"/>
      <c r="RTR310" s="30"/>
      <c r="RTS310" s="30"/>
      <c r="RTT310" s="30"/>
      <c r="RTU310" s="30"/>
      <c r="RTV310" s="30"/>
      <c r="RTW310" s="30"/>
      <c r="RTX310" s="30"/>
      <c r="RTY310" s="30"/>
      <c r="RTZ310" s="30"/>
      <c r="RUA310" s="30"/>
      <c r="RUB310" s="30"/>
      <c r="RUC310" s="30"/>
      <c r="RUD310" s="30"/>
      <c r="RUE310" s="30"/>
      <c r="RUF310" s="30"/>
      <c r="RUG310" s="30"/>
      <c r="RUH310" s="30"/>
      <c r="RUI310" s="30"/>
      <c r="RUJ310" s="30"/>
      <c r="RUK310" s="30"/>
      <c r="RUL310" s="30"/>
      <c r="RUM310" s="30"/>
      <c r="RUN310" s="30"/>
      <c r="RUO310" s="30"/>
      <c r="RUP310" s="30"/>
      <c r="RUQ310" s="30"/>
      <c r="RUR310" s="30"/>
      <c r="RUS310" s="30"/>
      <c r="RUT310" s="30"/>
      <c r="RUU310" s="30"/>
      <c r="RUV310" s="30"/>
      <c r="RUW310" s="30"/>
      <c r="RUX310" s="30"/>
      <c r="RUY310" s="30"/>
      <c r="RUZ310" s="30"/>
      <c r="RVA310" s="30"/>
      <c r="RVB310" s="30"/>
      <c r="RVC310" s="30"/>
      <c r="RVD310" s="30"/>
      <c r="RVE310" s="30"/>
      <c r="RVF310" s="30"/>
      <c r="RVG310" s="30"/>
      <c r="RVH310" s="30"/>
      <c r="RVI310" s="30"/>
      <c r="RVJ310" s="30"/>
      <c r="RVK310" s="30"/>
      <c r="RVL310" s="30"/>
      <c r="RVM310" s="30"/>
      <c r="RVN310" s="30"/>
      <c r="RVO310" s="30"/>
      <c r="RVP310" s="30"/>
      <c r="RVQ310" s="30"/>
      <c r="RVR310" s="30"/>
      <c r="RVS310" s="30"/>
      <c r="RVT310" s="30"/>
      <c r="RVU310" s="30"/>
      <c r="RVV310" s="30"/>
      <c r="RVW310" s="30"/>
      <c r="RVX310" s="30"/>
      <c r="RVY310" s="30"/>
      <c r="RVZ310" s="30"/>
      <c r="RWA310" s="30"/>
      <c r="RWB310" s="30"/>
      <c r="RWC310" s="30"/>
      <c r="RWD310" s="30"/>
      <c r="RWE310" s="30"/>
      <c r="RWF310" s="30"/>
      <c r="RWG310" s="30"/>
      <c r="RWH310" s="30"/>
      <c r="RWI310" s="30"/>
      <c r="RWJ310" s="30"/>
      <c r="RWK310" s="30"/>
      <c r="RWL310" s="30"/>
      <c r="RWM310" s="30"/>
      <c r="RWN310" s="30"/>
      <c r="RWO310" s="30"/>
      <c r="RWP310" s="30"/>
      <c r="RWQ310" s="30"/>
      <c r="RWR310" s="30"/>
      <c r="RWS310" s="30"/>
      <c r="RWT310" s="30"/>
      <c r="RWU310" s="30"/>
      <c r="RWV310" s="30"/>
      <c r="RWW310" s="30"/>
      <c r="RWX310" s="30"/>
      <c r="RWY310" s="30"/>
      <c r="RWZ310" s="30"/>
      <c r="RXA310" s="30"/>
      <c r="RXB310" s="30"/>
      <c r="RXC310" s="30"/>
      <c r="RXD310" s="30"/>
      <c r="RXE310" s="30"/>
      <c r="RXF310" s="30"/>
      <c r="RXG310" s="30"/>
      <c r="RXH310" s="30"/>
      <c r="RXI310" s="30"/>
      <c r="RXJ310" s="30"/>
      <c r="RXK310" s="30"/>
      <c r="RXL310" s="30"/>
      <c r="RXM310" s="30"/>
      <c r="RXN310" s="30"/>
      <c r="RXO310" s="30"/>
      <c r="RXP310" s="30"/>
      <c r="RXQ310" s="30"/>
      <c r="RXR310" s="30"/>
      <c r="RXS310" s="30"/>
      <c r="RXT310" s="30"/>
      <c r="RXU310" s="30"/>
      <c r="RXV310" s="30"/>
      <c r="RXW310" s="30"/>
      <c r="RXX310" s="30"/>
      <c r="RXY310" s="30"/>
      <c r="RXZ310" s="30"/>
      <c r="RYA310" s="30"/>
      <c r="RYB310" s="30"/>
      <c r="RYC310" s="30"/>
      <c r="RYD310" s="30"/>
      <c r="RYE310" s="30"/>
      <c r="RYF310" s="30"/>
      <c r="RYG310" s="30"/>
      <c r="RYH310" s="30"/>
      <c r="RYI310" s="30"/>
      <c r="RYJ310" s="30"/>
      <c r="RYK310" s="30"/>
      <c r="RYL310" s="30"/>
      <c r="RYM310" s="30"/>
      <c r="RYN310" s="30"/>
      <c r="RYO310" s="30"/>
      <c r="RYP310" s="30"/>
      <c r="RYQ310" s="30"/>
      <c r="RYR310" s="30"/>
      <c r="RYS310" s="30"/>
      <c r="RYT310" s="30"/>
      <c r="RYU310" s="30"/>
      <c r="RYV310" s="30"/>
      <c r="RYW310" s="30"/>
      <c r="RYX310" s="30"/>
      <c r="RYY310" s="30"/>
      <c r="RYZ310" s="30"/>
      <c r="RZA310" s="30"/>
      <c r="RZB310" s="30"/>
      <c r="RZC310" s="30"/>
      <c r="RZD310" s="30"/>
      <c r="RZE310" s="30"/>
      <c r="RZF310" s="30"/>
      <c r="RZG310" s="30"/>
      <c r="RZH310" s="30"/>
      <c r="RZI310" s="30"/>
      <c r="RZJ310" s="30"/>
      <c r="RZK310" s="30"/>
      <c r="RZL310" s="30"/>
      <c r="RZM310" s="30"/>
      <c r="RZN310" s="30"/>
      <c r="RZO310" s="30"/>
      <c r="RZP310" s="30"/>
      <c r="RZQ310" s="30"/>
      <c r="RZR310" s="30"/>
      <c r="RZS310" s="30"/>
      <c r="RZT310" s="30"/>
      <c r="RZU310" s="30"/>
      <c r="RZV310" s="30"/>
      <c r="RZW310" s="30"/>
      <c r="RZX310" s="30"/>
      <c r="RZY310" s="30"/>
      <c r="RZZ310" s="30"/>
      <c r="SAA310" s="30"/>
      <c r="SAB310" s="30"/>
      <c r="SAC310" s="30"/>
      <c r="SAD310" s="30"/>
      <c r="SAE310" s="30"/>
      <c r="SAF310" s="30"/>
      <c r="SAG310" s="30"/>
      <c r="SAH310" s="30"/>
      <c r="SAI310" s="30"/>
      <c r="SAJ310" s="30"/>
      <c r="SAK310" s="30"/>
      <c r="SAL310" s="30"/>
      <c r="SAM310" s="30"/>
      <c r="SAN310" s="30"/>
      <c r="SAO310" s="30"/>
      <c r="SAP310" s="30"/>
      <c r="SAQ310" s="30"/>
      <c r="SAR310" s="30"/>
      <c r="SAS310" s="30"/>
      <c r="SAT310" s="30"/>
      <c r="SAU310" s="30"/>
      <c r="SAV310" s="30"/>
      <c r="SAW310" s="30"/>
      <c r="SAX310" s="30"/>
      <c r="SAY310" s="30"/>
      <c r="SAZ310" s="30"/>
      <c r="SBA310" s="30"/>
      <c r="SBB310" s="30"/>
      <c r="SBC310" s="30"/>
      <c r="SBD310" s="30"/>
      <c r="SBE310" s="30"/>
      <c r="SBF310" s="30"/>
      <c r="SBG310" s="30"/>
      <c r="SBH310" s="30"/>
      <c r="SBI310" s="30"/>
      <c r="SBJ310" s="30"/>
      <c r="SBK310" s="30"/>
      <c r="SBL310" s="30"/>
      <c r="SBM310" s="30"/>
      <c r="SBN310" s="30"/>
      <c r="SBO310" s="30"/>
      <c r="SBP310" s="30"/>
      <c r="SBQ310" s="30"/>
      <c r="SBR310" s="30"/>
      <c r="SBS310" s="30"/>
      <c r="SBT310" s="30"/>
      <c r="SBU310" s="30"/>
      <c r="SBV310" s="30"/>
      <c r="SBW310" s="30"/>
      <c r="SBX310" s="30"/>
      <c r="SBY310" s="30"/>
      <c r="SBZ310" s="30"/>
      <c r="SCA310" s="30"/>
      <c r="SCB310" s="30"/>
      <c r="SCC310" s="30"/>
      <c r="SCD310" s="30"/>
      <c r="SCE310" s="30"/>
      <c r="SCF310" s="30"/>
      <c r="SCG310" s="30"/>
      <c r="SCH310" s="30"/>
      <c r="SCI310" s="30"/>
      <c r="SCJ310" s="30"/>
      <c r="SCK310" s="30"/>
      <c r="SCL310" s="30"/>
      <c r="SCM310" s="30"/>
      <c r="SCN310" s="30"/>
      <c r="SCO310" s="30"/>
      <c r="SCP310" s="30"/>
      <c r="SCQ310" s="30"/>
      <c r="SCR310" s="30"/>
      <c r="SCS310" s="30"/>
      <c r="SCT310" s="30"/>
      <c r="SCU310" s="30"/>
      <c r="SCV310" s="30"/>
      <c r="SCW310" s="30"/>
      <c r="SCX310" s="30"/>
      <c r="SCY310" s="30"/>
      <c r="SCZ310" s="30"/>
      <c r="SDA310" s="30"/>
      <c r="SDB310" s="30"/>
      <c r="SDC310" s="30"/>
      <c r="SDD310" s="30"/>
      <c r="SDE310" s="30"/>
      <c r="SDF310" s="30"/>
      <c r="SDG310" s="30"/>
      <c r="SDH310" s="30"/>
      <c r="SDI310" s="30"/>
      <c r="SDJ310" s="30"/>
      <c r="SDK310" s="30"/>
      <c r="SDL310" s="30"/>
      <c r="SDM310" s="30"/>
      <c r="SDN310" s="30"/>
      <c r="SDO310" s="30"/>
      <c r="SDP310" s="30"/>
      <c r="SDQ310" s="30"/>
      <c r="SDR310" s="30"/>
      <c r="SDS310" s="30"/>
      <c r="SDT310" s="30"/>
      <c r="SDU310" s="30"/>
      <c r="SDV310" s="30"/>
      <c r="SDW310" s="30"/>
      <c r="SDX310" s="30"/>
      <c r="SDY310" s="30"/>
      <c r="SDZ310" s="30"/>
      <c r="SEA310" s="30"/>
      <c r="SEB310" s="30"/>
      <c r="SEC310" s="30"/>
      <c r="SED310" s="30"/>
      <c r="SEE310" s="30"/>
      <c r="SEF310" s="30"/>
      <c r="SEG310" s="30"/>
      <c r="SEH310" s="30"/>
      <c r="SEI310" s="30"/>
      <c r="SEJ310" s="30"/>
      <c r="SEK310" s="30"/>
      <c r="SEL310" s="30"/>
      <c r="SEM310" s="30"/>
      <c r="SEN310" s="30"/>
      <c r="SEO310" s="30"/>
      <c r="SEP310" s="30"/>
      <c r="SEQ310" s="30"/>
      <c r="SER310" s="30"/>
      <c r="SES310" s="30"/>
      <c r="SET310" s="30"/>
      <c r="SEU310" s="30"/>
      <c r="SEV310" s="30"/>
      <c r="SEW310" s="30"/>
      <c r="SEX310" s="30"/>
      <c r="SEY310" s="30"/>
      <c r="SEZ310" s="30"/>
      <c r="SFA310" s="30"/>
      <c r="SFB310" s="30"/>
      <c r="SFC310" s="30"/>
      <c r="SFD310" s="30"/>
      <c r="SFE310" s="30"/>
      <c r="SFF310" s="30"/>
      <c r="SFG310" s="30"/>
      <c r="SFH310" s="30"/>
      <c r="SFI310" s="30"/>
      <c r="SFJ310" s="30"/>
      <c r="SFK310" s="30"/>
      <c r="SFL310" s="30"/>
      <c r="SFM310" s="30"/>
      <c r="SFN310" s="30"/>
      <c r="SFO310" s="30"/>
      <c r="SFP310" s="30"/>
      <c r="SFQ310" s="30"/>
      <c r="SFR310" s="30"/>
      <c r="SFS310" s="30"/>
      <c r="SFT310" s="30"/>
      <c r="SFU310" s="30"/>
      <c r="SFV310" s="30"/>
      <c r="SFW310" s="30"/>
      <c r="SFX310" s="30"/>
      <c r="SFY310" s="30"/>
      <c r="SFZ310" s="30"/>
      <c r="SGA310" s="30"/>
      <c r="SGB310" s="30"/>
      <c r="SGC310" s="30"/>
      <c r="SGD310" s="30"/>
      <c r="SGE310" s="30"/>
      <c r="SGF310" s="30"/>
      <c r="SGG310" s="30"/>
      <c r="SGH310" s="30"/>
      <c r="SGI310" s="30"/>
      <c r="SGJ310" s="30"/>
      <c r="SGK310" s="30"/>
      <c r="SGL310" s="30"/>
      <c r="SGM310" s="30"/>
      <c r="SGN310" s="30"/>
      <c r="SGO310" s="30"/>
      <c r="SGP310" s="30"/>
      <c r="SGQ310" s="30"/>
      <c r="SGR310" s="30"/>
      <c r="SGS310" s="30"/>
      <c r="SGT310" s="30"/>
      <c r="SGU310" s="30"/>
      <c r="SGV310" s="30"/>
      <c r="SGW310" s="30"/>
      <c r="SGX310" s="30"/>
      <c r="SGY310" s="30"/>
      <c r="SGZ310" s="30"/>
      <c r="SHA310" s="30"/>
      <c r="SHB310" s="30"/>
      <c r="SHC310" s="30"/>
      <c r="SHD310" s="30"/>
      <c r="SHE310" s="30"/>
      <c r="SHF310" s="30"/>
      <c r="SHG310" s="30"/>
      <c r="SHH310" s="30"/>
      <c r="SHI310" s="30"/>
      <c r="SHJ310" s="30"/>
      <c r="SHK310" s="30"/>
      <c r="SHL310" s="30"/>
      <c r="SHM310" s="30"/>
      <c r="SHN310" s="30"/>
      <c r="SHO310" s="30"/>
      <c r="SHP310" s="30"/>
      <c r="SHQ310" s="30"/>
      <c r="SHR310" s="30"/>
      <c r="SHS310" s="30"/>
      <c r="SHT310" s="30"/>
      <c r="SHU310" s="30"/>
      <c r="SHV310" s="30"/>
      <c r="SHW310" s="30"/>
      <c r="SHX310" s="30"/>
      <c r="SHY310" s="30"/>
      <c r="SHZ310" s="30"/>
      <c r="SIA310" s="30"/>
      <c r="SIB310" s="30"/>
      <c r="SIC310" s="30"/>
      <c r="SID310" s="30"/>
      <c r="SIE310" s="30"/>
      <c r="SIF310" s="30"/>
      <c r="SIG310" s="30"/>
      <c r="SIH310" s="30"/>
      <c r="SII310" s="30"/>
      <c r="SIJ310" s="30"/>
      <c r="SIK310" s="30"/>
      <c r="SIL310" s="30"/>
      <c r="SIM310" s="30"/>
      <c r="SIN310" s="30"/>
      <c r="SIO310" s="30"/>
      <c r="SIP310" s="30"/>
      <c r="SIQ310" s="30"/>
      <c r="SIR310" s="30"/>
      <c r="SIS310" s="30"/>
      <c r="SIT310" s="30"/>
      <c r="SIU310" s="30"/>
      <c r="SIV310" s="30"/>
      <c r="SIW310" s="30"/>
      <c r="SIX310" s="30"/>
      <c r="SIY310" s="30"/>
      <c r="SIZ310" s="30"/>
      <c r="SJA310" s="30"/>
      <c r="SJB310" s="30"/>
      <c r="SJC310" s="30"/>
      <c r="SJD310" s="30"/>
      <c r="SJE310" s="30"/>
      <c r="SJF310" s="30"/>
      <c r="SJG310" s="30"/>
      <c r="SJH310" s="30"/>
      <c r="SJI310" s="30"/>
      <c r="SJJ310" s="30"/>
      <c r="SJK310" s="30"/>
      <c r="SJL310" s="30"/>
      <c r="SJM310" s="30"/>
      <c r="SJN310" s="30"/>
      <c r="SJO310" s="30"/>
      <c r="SJP310" s="30"/>
      <c r="SJQ310" s="30"/>
      <c r="SJR310" s="30"/>
      <c r="SJS310" s="30"/>
      <c r="SJT310" s="30"/>
      <c r="SJU310" s="30"/>
      <c r="SJV310" s="30"/>
      <c r="SJW310" s="30"/>
      <c r="SJX310" s="30"/>
      <c r="SJY310" s="30"/>
      <c r="SJZ310" s="30"/>
      <c r="SKA310" s="30"/>
      <c r="SKB310" s="30"/>
      <c r="SKC310" s="30"/>
      <c r="SKD310" s="30"/>
      <c r="SKE310" s="30"/>
      <c r="SKF310" s="30"/>
      <c r="SKG310" s="30"/>
      <c r="SKH310" s="30"/>
      <c r="SKI310" s="30"/>
      <c r="SKJ310" s="30"/>
      <c r="SKK310" s="30"/>
      <c r="SKL310" s="30"/>
      <c r="SKM310" s="30"/>
      <c r="SKN310" s="30"/>
      <c r="SKO310" s="30"/>
      <c r="SKP310" s="30"/>
      <c r="SKQ310" s="30"/>
      <c r="SKR310" s="30"/>
      <c r="SKS310" s="30"/>
      <c r="SKT310" s="30"/>
      <c r="SKU310" s="30"/>
      <c r="SKV310" s="30"/>
      <c r="SKW310" s="30"/>
      <c r="SKX310" s="30"/>
      <c r="SKY310" s="30"/>
      <c r="SKZ310" s="30"/>
      <c r="SLA310" s="30"/>
      <c r="SLB310" s="30"/>
      <c r="SLC310" s="30"/>
      <c r="SLD310" s="30"/>
      <c r="SLE310" s="30"/>
      <c r="SLF310" s="30"/>
      <c r="SLG310" s="30"/>
      <c r="SLH310" s="30"/>
      <c r="SLI310" s="30"/>
      <c r="SLJ310" s="30"/>
      <c r="SLK310" s="30"/>
      <c r="SLL310" s="30"/>
      <c r="SLM310" s="30"/>
      <c r="SLN310" s="30"/>
      <c r="SLO310" s="30"/>
      <c r="SLP310" s="30"/>
      <c r="SLQ310" s="30"/>
      <c r="SLR310" s="30"/>
      <c r="SLS310" s="30"/>
      <c r="SLT310" s="30"/>
      <c r="SLU310" s="30"/>
      <c r="SLV310" s="30"/>
      <c r="SLW310" s="30"/>
      <c r="SLX310" s="30"/>
      <c r="SLY310" s="30"/>
      <c r="SLZ310" s="30"/>
      <c r="SMA310" s="30"/>
      <c r="SMB310" s="30"/>
      <c r="SMC310" s="30"/>
      <c r="SMD310" s="30"/>
      <c r="SME310" s="30"/>
      <c r="SMF310" s="30"/>
      <c r="SMG310" s="30"/>
      <c r="SMH310" s="30"/>
      <c r="SMI310" s="30"/>
      <c r="SMJ310" s="30"/>
      <c r="SMK310" s="30"/>
      <c r="SML310" s="30"/>
      <c r="SMM310" s="30"/>
      <c r="SMN310" s="30"/>
      <c r="SMO310" s="30"/>
      <c r="SMP310" s="30"/>
      <c r="SMQ310" s="30"/>
      <c r="SMR310" s="30"/>
      <c r="SMS310" s="30"/>
      <c r="SMT310" s="30"/>
      <c r="SMU310" s="30"/>
      <c r="SMV310" s="30"/>
      <c r="SMW310" s="30"/>
      <c r="SMX310" s="30"/>
      <c r="SMY310" s="30"/>
      <c r="SMZ310" s="30"/>
      <c r="SNA310" s="30"/>
      <c r="SNB310" s="30"/>
      <c r="SNC310" s="30"/>
      <c r="SND310" s="30"/>
      <c r="SNE310" s="30"/>
      <c r="SNF310" s="30"/>
      <c r="SNG310" s="30"/>
      <c r="SNH310" s="30"/>
      <c r="SNI310" s="30"/>
      <c r="SNJ310" s="30"/>
      <c r="SNK310" s="30"/>
      <c r="SNL310" s="30"/>
      <c r="SNM310" s="30"/>
      <c r="SNN310" s="30"/>
      <c r="SNO310" s="30"/>
      <c r="SNP310" s="30"/>
      <c r="SNQ310" s="30"/>
      <c r="SNR310" s="30"/>
      <c r="SNS310" s="30"/>
      <c r="SNT310" s="30"/>
      <c r="SNU310" s="30"/>
      <c r="SNV310" s="30"/>
      <c r="SNW310" s="30"/>
      <c r="SNX310" s="30"/>
      <c r="SNY310" s="30"/>
      <c r="SNZ310" s="30"/>
      <c r="SOA310" s="30"/>
      <c r="SOB310" s="30"/>
      <c r="SOC310" s="30"/>
      <c r="SOD310" s="30"/>
      <c r="SOE310" s="30"/>
      <c r="SOF310" s="30"/>
      <c r="SOG310" s="30"/>
      <c r="SOH310" s="30"/>
      <c r="SOI310" s="30"/>
      <c r="SOJ310" s="30"/>
      <c r="SOK310" s="30"/>
      <c r="SOL310" s="30"/>
      <c r="SOM310" s="30"/>
      <c r="SON310" s="30"/>
      <c r="SOO310" s="30"/>
      <c r="SOP310" s="30"/>
      <c r="SOQ310" s="30"/>
      <c r="SOR310" s="30"/>
      <c r="SOS310" s="30"/>
      <c r="SOT310" s="30"/>
      <c r="SOU310" s="30"/>
      <c r="SOV310" s="30"/>
      <c r="SOW310" s="30"/>
      <c r="SOX310" s="30"/>
      <c r="SOY310" s="30"/>
      <c r="SOZ310" s="30"/>
      <c r="SPA310" s="30"/>
      <c r="SPB310" s="30"/>
      <c r="SPC310" s="30"/>
      <c r="SPD310" s="30"/>
      <c r="SPE310" s="30"/>
      <c r="SPF310" s="30"/>
      <c r="SPG310" s="30"/>
      <c r="SPH310" s="30"/>
      <c r="SPI310" s="30"/>
      <c r="SPJ310" s="30"/>
      <c r="SPK310" s="30"/>
      <c r="SPL310" s="30"/>
      <c r="SPM310" s="30"/>
      <c r="SPN310" s="30"/>
      <c r="SPO310" s="30"/>
      <c r="SPP310" s="30"/>
      <c r="SPQ310" s="30"/>
      <c r="SPR310" s="30"/>
      <c r="SPS310" s="30"/>
      <c r="SPT310" s="30"/>
      <c r="SPU310" s="30"/>
      <c r="SPV310" s="30"/>
      <c r="SPW310" s="30"/>
      <c r="SPX310" s="30"/>
      <c r="SPY310" s="30"/>
      <c r="SPZ310" s="30"/>
      <c r="SQA310" s="30"/>
      <c r="SQB310" s="30"/>
      <c r="SQC310" s="30"/>
      <c r="SQD310" s="30"/>
      <c r="SQE310" s="30"/>
      <c r="SQF310" s="30"/>
      <c r="SQG310" s="30"/>
      <c r="SQH310" s="30"/>
      <c r="SQI310" s="30"/>
      <c r="SQJ310" s="30"/>
      <c r="SQK310" s="30"/>
      <c r="SQL310" s="30"/>
      <c r="SQM310" s="30"/>
      <c r="SQN310" s="30"/>
      <c r="SQO310" s="30"/>
      <c r="SQP310" s="30"/>
      <c r="SQQ310" s="30"/>
      <c r="SQR310" s="30"/>
      <c r="SQS310" s="30"/>
      <c r="SQT310" s="30"/>
      <c r="SQU310" s="30"/>
      <c r="SQV310" s="30"/>
      <c r="SQW310" s="30"/>
      <c r="SQX310" s="30"/>
      <c r="SQY310" s="30"/>
      <c r="SQZ310" s="30"/>
      <c r="SRA310" s="30"/>
      <c r="SRB310" s="30"/>
      <c r="SRC310" s="30"/>
      <c r="SRD310" s="30"/>
      <c r="SRE310" s="30"/>
      <c r="SRF310" s="30"/>
      <c r="SRG310" s="30"/>
      <c r="SRH310" s="30"/>
      <c r="SRI310" s="30"/>
      <c r="SRJ310" s="30"/>
      <c r="SRK310" s="30"/>
      <c r="SRL310" s="30"/>
      <c r="SRM310" s="30"/>
      <c r="SRN310" s="30"/>
      <c r="SRO310" s="30"/>
      <c r="SRP310" s="30"/>
      <c r="SRQ310" s="30"/>
      <c r="SRR310" s="30"/>
      <c r="SRS310" s="30"/>
      <c r="SRT310" s="30"/>
      <c r="SRU310" s="30"/>
      <c r="SRV310" s="30"/>
      <c r="SRW310" s="30"/>
      <c r="SRX310" s="30"/>
      <c r="SRY310" s="30"/>
      <c r="SRZ310" s="30"/>
      <c r="SSA310" s="30"/>
      <c r="SSB310" s="30"/>
      <c r="SSC310" s="30"/>
      <c r="SSD310" s="30"/>
      <c r="SSE310" s="30"/>
      <c r="SSF310" s="30"/>
      <c r="SSG310" s="30"/>
      <c r="SSH310" s="30"/>
      <c r="SSI310" s="30"/>
      <c r="SSJ310" s="30"/>
      <c r="SSK310" s="30"/>
      <c r="SSL310" s="30"/>
      <c r="SSM310" s="30"/>
      <c r="SSN310" s="30"/>
      <c r="SSO310" s="30"/>
      <c r="SSP310" s="30"/>
      <c r="SSQ310" s="30"/>
      <c r="SSR310" s="30"/>
      <c r="SSS310" s="30"/>
      <c r="SST310" s="30"/>
      <c r="SSU310" s="30"/>
      <c r="SSV310" s="30"/>
      <c r="SSW310" s="30"/>
      <c r="SSX310" s="30"/>
      <c r="SSY310" s="30"/>
      <c r="SSZ310" s="30"/>
      <c r="STA310" s="30"/>
      <c r="STB310" s="30"/>
      <c r="STC310" s="30"/>
      <c r="STD310" s="30"/>
      <c r="STE310" s="30"/>
      <c r="STF310" s="30"/>
      <c r="STG310" s="30"/>
      <c r="STH310" s="30"/>
      <c r="STI310" s="30"/>
      <c r="STJ310" s="30"/>
      <c r="STK310" s="30"/>
      <c r="STL310" s="30"/>
      <c r="STM310" s="30"/>
      <c r="STN310" s="30"/>
      <c r="STO310" s="30"/>
      <c r="STP310" s="30"/>
      <c r="STQ310" s="30"/>
      <c r="STR310" s="30"/>
      <c r="STS310" s="30"/>
      <c r="STT310" s="30"/>
      <c r="STU310" s="30"/>
      <c r="STV310" s="30"/>
      <c r="STW310" s="30"/>
      <c r="STX310" s="30"/>
      <c r="STY310" s="30"/>
      <c r="STZ310" s="30"/>
      <c r="SUA310" s="30"/>
      <c r="SUB310" s="30"/>
      <c r="SUC310" s="30"/>
      <c r="SUD310" s="30"/>
      <c r="SUE310" s="30"/>
      <c r="SUF310" s="30"/>
      <c r="SUG310" s="30"/>
      <c r="SUH310" s="30"/>
      <c r="SUI310" s="30"/>
      <c r="SUJ310" s="30"/>
      <c r="SUK310" s="30"/>
      <c r="SUL310" s="30"/>
      <c r="SUM310" s="30"/>
      <c r="SUN310" s="30"/>
      <c r="SUO310" s="30"/>
      <c r="SUP310" s="30"/>
      <c r="SUQ310" s="30"/>
      <c r="SUR310" s="30"/>
      <c r="SUS310" s="30"/>
      <c r="SUT310" s="30"/>
      <c r="SUU310" s="30"/>
      <c r="SUV310" s="30"/>
      <c r="SUW310" s="30"/>
      <c r="SUX310" s="30"/>
      <c r="SUY310" s="30"/>
      <c r="SUZ310" s="30"/>
      <c r="SVA310" s="30"/>
      <c r="SVB310" s="30"/>
      <c r="SVC310" s="30"/>
      <c r="SVD310" s="30"/>
      <c r="SVE310" s="30"/>
      <c r="SVF310" s="30"/>
      <c r="SVG310" s="30"/>
      <c r="SVH310" s="30"/>
      <c r="SVI310" s="30"/>
      <c r="SVJ310" s="30"/>
      <c r="SVK310" s="30"/>
      <c r="SVL310" s="30"/>
      <c r="SVM310" s="30"/>
      <c r="SVN310" s="30"/>
      <c r="SVO310" s="30"/>
      <c r="SVP310" s="30"/>
      <c r="SVQ310" s="30"/>
      <c r="SVR310" s="30"/>
      <c r="SVS310" s="30"/>
      <c r="SVT310" s="30"/>
      <c r="SVU310" s="30"/>
      <c r="SVV310" s="30"/>
      <c r="SVW310" s="30"/>
      <c r="SVX310" s="30"/>
      <c r="SVY310" s="30"/>
      <c r="SVZ310" s="30"/>
      <c r="SWA310" s="30"/>
      <c r="SWB310" s="30"/>
      <c r="SWC310" s="30"/>
      <c r="SWD310" s="30"/>
      <c r="SWE310" s="30"/>
      <c r="SWF310" s="30"/>
      <c r="SWG310" s="30"/>
      <c r="SWH310" s="30"/>
      <c r="SWI310" s="30"/>
      <c r="SWJ310" s="30"/>
      <c r="SWK310" s="30"/>
      <c r="SWL310" s="30"/>
      <c r="SWM310" s="30"/>
      <c r="SWN310" s="30"/>
      <c r="SWO310" s="30"/>
      <c r="SWP310" s="30"/>
      <c r="SWQ310" s="30"/>
      <c r="SWR310" s="30"/>
      <c r="SWS310" s="30"/>
      <c r="SWT310" s="30"/>
      <c r="SWU310" s="30"/>
      <c r="SWV310" s="30"/>
      <c r="SWW310" s="30"/>
      <c r="SWX310" s="30"/>
      <c r="SWY310" s="30"/>
      <c r="SWZ310" s="30"/>
      <c r="SXA310" s="30"/>
      <c r="SXB310" s="30"/>
      <c r="SXC310" s="30"/>
      <c r="SXD310" s="30"/>
      <c r="SXE310" s="30"/>
      <c r="SXF310" s="30"/>
      <c r="SXG310" s="30"/>
      <c r="SXH310" s="30"/>
      <c r="SXI310" s="30"/>
      <c r="SXJ310" s="30"/>
      <c r="SXK310" s="30"/>
      <c r="SXL310" s="30"/>
      <c r="SXM310" s="30"/>
      <c r="SXN310" s="30"/>
      <c r="SXO310" s="30"/>
      <c r="SXP310" s="30"/>
      <c r="SXQ310" s="30"/>
      <c r="SXR310" s="30"/>
      <c r="SXS310" s="30"/>
      <c r="SXT310" s="30"/>
      <c r="SXU310" s="30"/>
      <c r="SXV310" s="30"/>
      <c r="SXW310" s="30"/>
      <c r="SXX310" s="30"/>
      <c r="SXY310" s="30"/>
      <c r="SXZ310" s="30"/>
      <c r="SYA310" s="30"/>
      <c r="SYB310" s="30"/>
      <c r="SYC310" s="30"/>
      <c r="SYD310" s="30"/>
      <c r="SYE310" s="30"/>
      <c r="SYF310" s="30"/>
      <c r="SYG310" s="30"/>
      <c r="SYH310" s="30"/>
      <c r="SYI310" s="30"/>
      <c r="SYJ310" s="30"/>
      <c r="SYK310" s="30"/>
      <c r="SYL310" s="30"/>
      <c r="SYM310" s="30"/>
      <c r="SYN310" s="30"/>
      <c r="SYO310" s="30"/>
      <c r="SYP310" s="30"/>
      <c r="SYQ310" s="30"/>
      <c r="SYR310" s="30"/>
      <c r="SYS310" s="30"/>
      <c r="SYT310" s="30"/>
      <c r="SYU310" s="30"/>
      <c r="SYV310" s="30"/>
      <c r="SYW310" s="30"/>
      <c r="SYX310" s="30"/>
      <c r="SYY310" s="30"/>
      <c r="SYZ310" s="30"/>
      <c r="SZA310" s="30"/>
      <c r="SZB310" s="30"/>
      <c r="SZC310" s="30"/>
      <c r="SZD310" s="30"/>
      <c r="SZE310" s="30"/>
      <c r="SZF310" s="30"/>
      <c r="SZG310" s="30"/>
      <c r="SZH310" s="30"/>
      <c r="SZI310" s="30"/>
      <c r="SZJ310" s="30"/>
      <c r="SZK310" s="30"/>
      <c r="SZL310" s="30"/>
      <c r="SZM310" s="30"/>
      <c r="SZN310" s="30"/>
      <c r="SZO310" s="30"/>
      <c r="SZP310" s="30"/>
      <c r="SZQ310" s="30"/>
      <c r="SZR310" s="30"/>
      <c r="SZS310" s="30"/>
      <c r="SZT310" s="30"/>
      <c r="SZU310" s="30"/>
      <c r="SZV310" s="30"/>
      <c r="SZW310" s="30"/>
      <c r="SZX310" s="30"/>
      <c r="SZY310" s="30"/>
      <c r="SZZ310" s="30"/>
      <c r="TAA310" s="30"/>
      <c r="TAB310" s="30"/>
      <c r="TAC310" s="30"/>
      <c r="TAD310" s="30"/>
      <c r="TAE310" s="30"/>
      <c r="TAF310" s="30"/>
      <c r="TAG310" s="30"/>
      <c r="TAH310" s="30"/>
      <c r="TAI310" s="30"/>
      <c r="TAJ310" s="30"/>
      <c r="TAK310" s="30"/>
      <c r="TAL310" s="30"/>
      <c r="TAM310" s="30"/>
      <c r="TAN310" s="30"/>
      <c r="TAO310" s="30"/>
      <c r="TAP310" s="30"/>
      <c r="TAQ310" s="30"/>
      <c r="TAR310" s="30"/>
      <c r="TAS310" s="30"/>
      <c r="TAT310" s="30"/>
      <c r="TAU310" s="30"/>
      <c r="TAV310" s="30"/>
      <c r="TAW310" s="30"/>
      <c r="TAX310" s="30"/>
      <c r="TAY310" s="30"/>
      <c r="TAZ310" s="30"/>
      <c r="TBA310" s="30"/>
      <c r="TBB310" s="30"/>
      <c r="TBC310" s="30"/>
      <c r="TBD310" s="30"/>
      <c r="TBE310" s="30"/>
      <c r="TBF310" s="30"/>
      <c r="TBG310" s="30"/>
      <c r="TBH310" s="30"/>
      <c r="TBI310" s="30"/>
      <c r="TBJ310" s="30"/>
      <c r="TBK310" s="30"/>
      <c r="TBL310" s="30"/>
      <c r="TBM310" s="30"/>
      <c r="TBN310" s="30"/>
      <c r="TBO310" s="30"/>
      <c r="TBP310" s="30"/>
      <c r="TBQ310" s="30"/>
      <c r="TBR310" s="30"/>
      <c r="TBS310" s="30"/>
      <c r="TBT310" s="30"/>
      <c r="TBU310" s="30"/>
      <c r="TBV310" s="30"/>
      <c r="TBW310" s="30"/>
      <c r="TBX310" s="30"/>
      <c r="TBY310" s="30"/>
      <c r="TBZ310" s="30"/>
      <c r="TCA310" s="30"/>
      <c r="TCB310" s="30"/>
      <c r="TCC310" s="30"/>
      <c r="TCD310" s="30"/>
      <c r="TCE310" s="30"/>
      <c r="TCF310" s="30"/>
      <c r="TCG310" s="30"/>
      <c r="TCH310" s="30"/>
      <c r="TCI310" s="30"/>
      <c r="TCJ310" s="30"/>
      <c r="TCK310" s="30"/>
      <c r="TCL310" s="30"/>
      <c r="TCM310" s="30"/>
      <c r="TCN310" s="30"/>
      <c r="TCO310" s="30"/>
      <c r="TCP310" s="30"/>
      <c r="TCQ310" s="30"/>
      <c r="TCR310" s="30"/>
      <c r="TCS310" s="30"/>
      <c r="TCT310" s="30"/>
      <c r="TCU310" s="30"/>
      <c r="TCV310" s="30"/>
      <c r="TCW310" s="30"/>
      <c r="TCX310" s="30"/>
      <c r="TCY310" s="30"/>
      <c r="TCZ310" s="30"/>
      <c r="TDA310" s="30"/>
      <c r="TDB310" s="30"/>
      <c r="TDC310" s="30"/>
      <c r="TDD310" s="30"/>
      <c r="TDE310" s="30"/>
      <c r="TDF310" s="30"/>
      <c r="TDG310" s="30"/>
      <c r="TDH310" s="30"/>
      <c r="TDI310" s="30"/>
      <c r="TDJ310" s="30"/>
      <c r="TDK310" s="30"/>
      <c r="TDL310" s="30"/>
      <c r="TDM310" s="30"/>
      <c r="TDN310" s="30"/>
      <c r="TDO310" s="30"/>
      <c r="TDP310" s="30"/>
      <c r="TDQ310" s="30"/>
      <c r="TDR310" s="30"/>
      <c r="TDS310" s="30"/>
      <c r="TDT310" s="30"/>
      <c r="TDU310" s="30"/>
      <c r="TDV310" s="30"/>
      <c r="TDW310" s="30"/>
      <c r="TDX310" s="30"/>
      <c r="TDY310" s="30"/>
      <c r="TDZ310" s="30"/>
      <c r="TEA310" s="30"/>
      <c r="TEB310" s="30"/>
      <c r="TEC310" s="30"/>
      <c r="TED310" s="30"/>
      <c r="TEE310" s="30"/>
      <c r="TEF310" s="30"/>
      <c r="TEG310" s="30"/>
      <c r="TEH310" s="30"/>
      <c r="TEI310" s="30"/>
      <c r="TEJ310" s="30"/>
      <c r="TEK310" s="30"/>
      <c r="TEL310" s="30"/>
      <c r="TEM310" s="30"/>
      <c r="TEN310" s="30"/>
      <c r="TEO310" s="30"/>
      <c r="TEP310" s="30"/>
      <c r="TEQ310" s="30"/>
      <c r="TER310" s="30"/>
      <c r="TES310" s="30"/>
      <c r="TET310" s="30"/>
      <c r="TEU310" s="30"/>
      <c r="TEV310" s="30"/>
      <c r="TEW310" s="30"/>
      <c r="TEX310" s="30"/>
      <c r="TEY310" s="30"/>
      <c r="TEZ310" s="30"/>
      <c r="TFA310" s="30"/>
      <c r="TFB310" s="30"/>
      <c r="TFC310" s="30"/>
      <c r="TFD310" s="30"/>
      <c r="TFE310" s="30"/>
      <c r="TFF310" s="30"/>
      <c r="TFG310" s="30"/>
      <c r="TFH310" s="30"/>
      <c r="TFI310" s="30"/>
      <c r="TFJ310" s="30"/>
      <c r="TFK310" s="30"/>
      <c r="TFL310" s="30"/>
      <c r="TFM310" s="30"/>
      <c r="TFN310" s="30"/>
      <c r="TFO310" s="30"/>
      <c r="TFP310" s="30"/>
      <c r="TFQ310" s="30"/>
      <c r="TFR310" s="30"/>
      <c r="TFS310" s="30"/>
      <c r="TFT310" s="30"/>
      <c r="TFU310" s="30"/>
      <c r="TFV310" s="30"/>
      <c r="TFW310" s="30"/>
      <c r="TFX310" s="30"/>
      <c r="TFY310" s="30"/>
      <c r="TFZ310" s="30"/>
      <c r="TGA310" s="30"/>
      <c r="TGB310" s="30"/>
      <c r="TGC310" s="30"/>
      <c r="TGD310" s="30"/>
      <c r="TGE310" s="30"/>
      <c r="TGF310" s="30"/>
      <c r="TGG310" s="30"/>
      <c r="TGH310" s="30"/>
      <c r="TGI310" s="30"/>
      <c r="TGJ310" s="30"/>
      <c r="TGK310" s="30"/>
      <c r="TGL310" s="30"/>
      <c r="TGM310" s="30"/>
      <c r="TGN310" s="30"/>
      <c r="TGO310" s="30"/>
      <c r="TGP310" s="30"/>
      <c r="TGQ310" s="30"/>
      <c r="TGR310" s="30"/>
      <c r="TGS310" s="30"/>
      <c r="TGT310" s="30"/>
      <c r="TGU310" s="30"/>
      <c r="TGV310" s="30"/>
      <c r="TGW310" s="30"/>
      <c r="TGX310" s="30"/>
      <c r="TGY310" s="30"/>
      <c r="TGZ310" s="30"/>
      <c r="THA310" s="30"/>
      <c r="THB310" s="30"/>
      <c r="THC310" s="30"/>
      <c r="THD310" s="30"/>
      <c r="THE310" s="30"/>
      <c r="THF310" s="30"/>
      <c r="THG310" s="30"/>
      <c r="THH310" s="30"/>
      <c r="THI310" s="30"/>
      <c r="THJ310" s="30"/>
      <c r="THK310" s="30"/>
      <c r="THL310" s="30"/>
      <c r="THM310" s="30"/>
      <c r="THN310" s="30"/>
      <c r="THO310" s="30"/>
      <c r="THP310" s="30"/>
      <c r="THQ310" s="30"/>
      <c r="THR310" s="30"/>
      <c r="THS310" s="30"/>
      <c r="THT310" s="30"/>
      <c r="THU310" s="30"/>
      <c r="THV310" s="30"/>
      <c r="THW310" s="30"/>
      <c r="THX310" s="30"/>
      <c r="THY310" s="30"/>
      <c r="THZ310" s="30"/>
      <c r="TIA310" s="30"/>
      <c r="TIB310" s="30"/>
      <c r="TIC310" s="30"/>
      <c r="TID310" s="30"/>
      <c r="TIE310" s="30"/>
      <c r="TIF310" s="30"/>
      <c r="TIG310" s="30"/>
      <c r="TIH310" s="30"/>
      <c r="TII310" s="30"/>
      <c r="TIJ310" s="30"/>
      <c r="TIK310" s="30"/>
      <c r="TIL310" s="30"/>
      <c r="TIM310" s="30"/>
      <c r="TIN310" s="30"/>
      <c r="TIO310" s="30"/>
      <c r="TIP310" s="30"/>
      <c r="TIQ310" s="30"/>
      <c r="TIR310" s="30"/>
      <c r="TIS310" s="30"/>
      <c r="TIT310" s="30"/>
      <c r="TIU310" s="30"/>
      <c r="TIV310" s="30"/>
      <c r="TIW310" s="30"/>
      <c r="TIX310" s="30"/>
      <c r="TIY310" s="30"/>
      <c r="TIZ310" s="30"/>
      <c r="TJA310" s="30"/>
      <c r="TJB310" s="30"/>
      <c r="TJC310" s="30"/>
      <c r="TJD310" s="30"/>
      <c r="TJE310" s="30"/>
      <c r="TJF310" s="30"/>
      <c r="TJG310" s="30"/>
      <c r="TJH310" s="30"/>
      <c r="TJI310" s="30"/>
      <c r="TJJ310" s="30"/>
      <c r="TJK310" s="30"/>
      <c r="TJL310" s="30"/>
      <c r="TJM310" s="30"/>
      <c r="TJN310" s="30"/>
      <c r="TJO310" s="30"/>
      <c r="TJP310" s="30"/>
      <c r="TJQ310" s="30"/>
      <c r="TJR310" s="30"/>
      <c r="TJS310" s="30"/>
      <c r="TJT310" s="30"/>
      <c r="TJU310" s="30"/>
      <c r="TJV310" s="30"/>
      <c r="TJW310" s="30"/>
      <c r="TJX310" s="30"/>
      <c r="TJY310" s="30"/>
      <c r="TJZ310" s="30"/>
      <c r="TKA310" s="30"/>
      <c r="TKB310" s="30"/>
      <c r="TKC310" s="30"/>
      <c r="TKD310" s="30"/>
      <c r="TKE310" s="30"/>
      <c r="TKF310" s="30"/>
      <c r="TKG310" s="30"/>
      <c r="TKH310" s="30"/>
      <c r="TKI310" s="30"/>
      <c r="TKJ310" s="30"/>
      <c r="TKK310" s="30"/>
      <c r="TKL310" s="30"/>
      <c r="TKM310" s="30"/>
      <c r="TKN310" s="30"/>
      <c r="TKO310" s="30"/>
      <c r="TKP310" s="30"/>
      <c r="TKQ310" s="30"/>
      <c r="TKR310" s="30"/>
      <c r="TKS310" s="30"/>
      <c r="TKT310" s="30"/>
      <c r="TKU310" s="30"/>
      <c r="TKV310" s="30"/>
      <c r="TKW310" s="30"/>
      <c r="TKX310" s="30"/>
      <c r="TKY310" s="30"/>
      <c r="TKZ310" s="30"/>
      <c r="TLA310" s="30"/>
      <c r="TLB310" s="30"/>
      <c r="TLC310" s="30"/>
      <c r="TLD310" s="30"/>
      <c r="TLE310" s="30"/>
      <c r="TLF310" s="30"/>
      <c r="TLG310" s="30"/>
      <c r="TLH310" s="30"/>
      <c r="TLI310" s="30"/>
      <c r="TLJ310" s="30"/>
      <c r="TLK310" s="30"/>
      <c r="TLL310" s="30"/>
      <c r="TLM310" s="30"/>
      <c r="TLN310" s="30"/>
      <c r="TLO310" s="30"/>
      <c r="TLP310" s="30"/>
      <c r="TLQ310" s="30"/>
      <c r="TLR310" s="30"/>
      <c r="TLS310" s="30"/>
      <c r="TLT310" s="30"/>
      <c r="TLU310" s="30"/>
      <c r="TLV310" s="30"/>
      <c r="TLW310" s="30"/>
      <c r="TLX310" s="30"/>
      <c r="TLY310" s="30"/>
      <c r="TLZ310" s="30"/>
      <c r="TMA310" s="30"/>
      <c r="TMB310" s="30"/>
      <c r="TMC310" s="30"/>
      <c r="TMD310" s="30"/>
      <c r="TME310" s="30"/>
      <c r="TMF310" s="30"/>
      <c r="TMG310" s="30"/>
      <c r="TMH310" s="30"/>
      <c r="TMI310" s="30"/>
      <c r="TMJ310" s="30"/>
      <c r="TMK310" s="30"/>
      <c r="TML310" s="30"/>
      <c r="TMM310" s="30"/>
      <c r="TMN310" s="30"/>
      <c r="TMO310" s="30"/>
      <c r="TMP310" s="30"/>
      <c r="TMQ310" s="30"/>
      <c r="TMR310" s="30"/>
      <c r="TMS310" s="30"/>
      <c r="TMT310" s="30"/>
      <c r="TMU310" s="30"/>
      <c r="TMV310" s="30"/>
      <c r="TMW310" s="30"/>
      <c r="TMX310" s="30"/>
      <c r="TMY310" s="30"/>
      <c r="TMZ310" s="30"/>
      <c r="TNA310" s="30"/>
      <c r="TNB310" s="30"/>
      <c r="TNC310" s="30"/>
      <c r="TND310" s="30"/>
      <c r="TNE310" s="30"/>
      <c r="TNF310" s="30"/>
      <c r="TNG310" s="30"/>
      <c r="TNH310" s="30"/>
      <c r="TNI310" s="30"/>
      <c r="TNJ310" s="30"/>
      <c r="TNK310" s="30"/>
      <c r="TNL310" s="30"/>
      <c r="TNM310" s="30"/>
      <c r="TNN310" s="30"/>
      <c r="TNO310" s="30"/>
      <c r="TNP310" s="30"/>
      <c r="TNQ310" s="30"/>
      <c r="TNR310" s="30"/>
      <c r="TNS310" s="30"/>
      <c r="TNT310" s="30"/>
      <c r="TNU310" s="30"/>
      <c r="TNV310" s="30"/>
      <c r="TNW310" s="30"/>
      <c r="TNX310" s="30"/>
      <c r="TNY310" s="30"/>
      <c r="TNZ310" s="30"/>
      <c r="TOA310" s="30"/>
      <c r="TOB310" s="30"/>
      <c r="TOC310" s="30"/>
      <c r="TOD310" s="30"/>
      <c r="TOE310" s="30"/>
      <c r="TOF310" s="30"/>
      <c r="TOG310" s="30"/>
      <c r="TOH310" s="30"/>
      <c r="TOI310" s="30"/>
      <c r="TOJ310" s="30"/>
      <c r="TOK310" s="30"/>
      <c r="TOL310" s="30"/>
      <c r="TOM310" s="30"/>
      <c r="TON310" s="30"/>
      <c r="TOO310" s="30"/>
      <c r="TOP310" s="30"/>
      <c r="TOQ310" s="30"/>
      <c r="TOR310" s="30"/>
      <c r="TOS310" s="30"/>
      <c r="TOT310" s="30"/>
      <c r="TOU310" s="30"/>
      <c r="TOV310" s="30"/>
      <c r="TOW310" s="30"/>
      <c r="TOX310" s="30"/>
      <c r="TOY310" s="30"/>
      <c r="TOZ310" s="30"/>
      <c r="TPA310" s="30"/>
      <c r="TPB310" s="30"/>
      <c r="TPC310" s="30"/>
      <c r="TPD310" s="30"/>
      <c r="TPE310" s="30"/>
      <c r="TPF310" s="30"/>
      <c r="TPG310" s="30"/>
      <c r="TPH310" s="30"/>
      <c r="TPI310" s="30"/>
      <c r="TPJ310" s="30"/>
      <c r="TPK310" s="30"/>
      <c r="TPL310" s="30"/>
      <c r="TPM310" s="30"/>
      <c r="TPN310" s="30"/>
      <c r="TPO310" s="30"/>
      <c r="TPP310" s="30"/>
      <c r="TPQ310" s="30"/>
      <c r="TPR310" s="30"/>
      <c r="TPS310" s="30"/>
      <c r="TPT310" s="30"/>
      <c r="TPU310" s="30"/>
      <c r="TPV310" s="30"/>
      <c r="TPW310" s="30"/>
      <c r="TPX310" s="30"/>
      <c r="TPY310" s="30"/>
      <c r="TPZ310" s="30"/>
      <c r="TQA310" s="30"/>
      <c r="TQB310" s="30"/>
      <c r="TQC310" s="30"/>
      <c r="TQD310" s="30"/>
      <c r="TQE310" s="30"/>
      <c r="TQF310" s="30"/>
      <c r="TQG310" s="30"/>
      <c r="TQH310" s="30"/>
      <c r="TQI310" s="30"/>
      <c r="TQJ310" s="30"/>
      <c r="TQK310" s="30"/>
      <c r="TQL310" s="30"/>
      <c r="TQM310" s="30"/>
      <c r="TQN310" s="30"/>
      <c r="TQO310" s="30"/>
      <c r="TQP310" s="30"/>
      <c r="TQQ310" s="30"/>
      <c r="TQR310" s="30"/>
      <c r="TQS310" s="30"/>
      <c r="TQT310" s="30"/>
      <c r="TQU310" s="30"/>
      <c r="TQV310" s="30"/>
      <c r="TQW310" s="30"/>
      <c r="TQX310" s="30"/>
      <c r="TQY310" s="30"/>
      <c r="TQZ310" s="30"/>
      <c r="TRA310" s="30"/>
      <c r="TRB310" s="30"/>
      <c r="TRC310" s="30"/>
      <c r="TRD310" s="30"/>
      <c r="TRE310" s="30"/>
      <c r="TRF310" s="30"/>
      <c r="TRG310" s="30"/>
      <c r="TRH310" s="30"/>
      <c r="TRI310" s="30"/>
      <c r="TRJ310" s="30"/>
      <c r="TRK310" s="30"/>
      <c r="TRL310" s="30"/>
      <c r="TRM310" s="30"/>
      <c r="TRN310" s="30"/>
      <c r="TRO310" s="30"/>
      <c r="TRP310" s="30"/>
      <c r="TRQ310" s="30"/>
      <c r="TRR310" s="30"/>
      <c r="TRS310" s="30"/>
      <c r="TRT310" s="30"/>
      <c r="TRU310" s="30"/>
      <c r="TRV310" s="30"/>
      <c r="TRW310" s="30"/>
      <c r="TRX310" s="30"/>
      <c r="TRY310" s="30"/>
      <c r="TRZ310" s="30"/>
      <c r="TSA310" s="30"/>
      <c r="TSB310" s="30"/>
      <c r="TSC310" s="30"/>
      <c r="TSD310" s="30"/>
      <c r="TSE310" s="30"/>
      <c r="TSF310" s="30"/>
      <c r="TSG310" s="30"/>
      <c r="TSH310" s="30"/>
      <c r="TSI310" s="30"/>
      <c r="TSJ310" s="30"/>
      <c r="TSK310" s="30"/>
      <c r="TSL310" s="30"/>
      <c r="TSM310" s="30"/>
      <c r="TSN310" s="30"/>
      <c r="TSO310" s="30"/>
      <c r="TSP310" s="30"/>
      <c r="TSQ310" s="30"/>
      <c r="TSR310" s="30"/>
      <c r="TSS310" s="30"/>
      <c r="TST310" s="30"/>
      <c r="TSU310" s="30"/>
      <c r="TSV310" s="30"/>
      <c r="TSW310" s="30"/>
      <c r="TSX310" s="30"/>
      <c r="TSY310" s="30"/>
      <c r="TSZ310" s="30"/>
      <c r="TTA310" s="30"/>
      <c r="TTB310" s="30"/>
      <c r="TTC310" s="30"/>
      <c r="TTD310" s="30"/>
      <c r="TTE310" s="30"/>
      <c r="TTF310" s="30"/>
      <c r="TTG310" s="30"/>
      <c r="TTH310" s="30"/>
      <c r="TTI310" s="30"/>
      <c r="TTJ310" s="30"/>
      <c r="TTK310" s="30"/>
      <c r="TTL310" s="30"/>
      <c r="TTM310" s="30"/>
      <c r="TTN310" s="30"/>
      <c r="TTO310" s="30"/>
      <c r="TTP310" s="30"/>
      <c r="TTQ310" s="30"/>
      <c r="TTR310" s="30"/>
      <c r="TTS310" s="30"/>
      <c r="TTT310" s="30"/>
      <c r="TTU310" s="30"/>
      <c r="TTV310" s="30"/>
      <c r="TTW310" s="30"/>
      <c r="TTX310" s="30"/>
      <c r="TTY310" s="30"/>
      <c r="TTZ310" s="30"/>
      <c r="TUA310" s="30"/>
      <c r="TUB310" s="30"/>
      <c r="TUC310" s="30"/>
      <c r="TUD310" s="30"/>
      <c r="TUE310" s="30"/>
      <c r="TUF310" s="30"/>
      <c r="TUG310" s="30"/>
      <c r="TUH310" s="30"/>
      <c r="TUI310" s="30"/>
      <c r="TUJ310" s="30"/>
      <c r="TUK310" s="30"/>
      <c r="TUL310" s="30"/>
      <c r="TUM310" s="30"/>
      <c r="TUN310" s="30"/>
      <c r="TUO310" s="30"/>
      <c r="TUP310" s="30"/>
      <c r="TUQ310" s="30"/>
      <c r="TUR310" s="30"/>
      <c r="TUS310" s="30"/>
      <c r="TUT310" s="30"/>
      <c r="TUU310" s="30"/>
      <c r="TUV310" s="30"/>
      <c r="TUW310" s="30"/>
      <c r="TUX310" s="30"/>
      <c r="TUY310" s="30"/>
      <c r="TUZ310" s="30"/>
      <c r="TVA310" s="30"/>
      <c r="TVB310" s="30"/>
      <c r="TVC310" s="30"/>
      <c r="TVD310" s="30"/>
      <c r="TVE310" s="30"/>
      <c r="TVF310" s="30"/>
      <c r="TVG310" s="30"/>
      <c r="TVH310" s="30"/>
      <c r="TVI310" s="30"/>
      <c r="TVJ310" s="30"/>
      <c r="TVK310" s="30"/>
      <c r="TVL310" s="30"/>
      <c r="TVM310" s="30"/>
      <c r="TVN310" s="30"/>
      <c r="TVO310" s="30"/>
      <c r="TVP310" s="30"/>
      <c r="TVQ310" s="30"/>
      <c r="TVR310" s="30"/>
      <c r="TVS310" s="30"/>
      <c r="TVT310" s="30"/>
      <c r="TVU310" s="30"/>
      <c r="TVV310" s="30"/>
      <c r="TVW310" s="30"/>
      <c r="TVX310" s="30"/>
      <c r="TVY310" s="30"/>
      <c r="TVZ310" s="30"/>
      <c r="TWA310" s="30"/>
      <c r="TWB310" s="30"/>
      <c r="TWC310" s="30"/>
      <c r="TWD310" s="30"/>
      <c r="TWE310" s="30"/>
      <c r="TWF310" s="30"/>
      <c r="TWG310" s="30"/>
      <c r="TWH310" s="30"/>
      <c r="TWI310" s="30"/>
      <c r="TWJ310" s="30"/>
      <c r="TWK310" s="30"/>
      <c r="TWL310" s="30"/>
      <c r="TWM310" s="30"/>
      <c r="TWN310" s="30"/>
      <c r="TWO310" s="30"/>
      <c r="TWP310" s="30"/>
      <c r="TWQ310" s="30"/>
      <c r="TWR310" s="30"/>
      <c r="TWS310" s="30"/>
      <c r="TWT310" s="30"/>
      <c r="TWU310" s="30"/>
      <c r="TWV310" s="30"/>
      <c r="TWW310" s="30"/>
      <c r="TWX310" s="30"/>
      <c r="TWY310" s="30"/>
      <c r="TWZ310" s="30"/>
      <c r="TXA310" s="30"/>
      <c r="TXB310" s="30"/>
      <c r="TXC310" s="30"/>
      <c r="TXD310" s="30"/>
      <c r="TXE310" s="30"/>
      <c r="TXF310" s="30"/>
      <c r="TXG310" s="30"/>
      <c r="TXH310" s="30"/>
      <c r="TXI310" s="30"/>
      <c r="TXJ310" s="30"/>
      <c r="TXK310" s="30"/>
      <c r="TXL310" s="30"/>
      <c r="TXM310" s="30"/>
      <c r="TXN310" s="30"/>
      <c r="TXO310" s="30"/>
      <c r="TXP310" s="30"/>
      <c r="TXQ310" s="30"/>
      <c r="TXR310" s="30"/>
      <c r="TXS310" s="30"/>
      <c r="TXT310" s="30"/>
      <c r="TXU310" s="30"/>
      <c r="TXV310" s="30"/>
      <c r="TXW310" s="30"/>
      <c r="TXX310" s="30"/>
      <c r="TXY310" s="30"/>
      <c r="TXZ310" s="30"/>
      <c r="TYA310" s="30"/>
      <c r="TYB310" s="30"/>
      <c r="TYC310" s="30"/>
      <c r="TYD310" s="30"/>
      <c r="TYE310" s="30"/>
      <c r="TYF310" s="30"/>
      <c r="TYG310" s="30"/>
      <c r="TYH310" s="30"/>
      <c r="TYI310" s="30"/>
      <c r="TYJ310" s="30"/>
      <c r="TYK310" s="30"/>
      <c r="TYL310" s="30"/>
      <c r="TYM310" s="30"/>
      <c r="TYN310" s="30"/>
      <c r="TYO310" s="30"/>
      <c r="TYP310" s="30"/>
      <c r="TYQ310" s="30"/>
      <c r="TYR310" s="30"/>
      <c r="TYS310" s="30"/>
      <c r="TYT310" s="30"/>
      <c r="TYU310" s="30"/>
      <c r="TYV310" s="30"/>
      <c r="TYW310" s="30"/>
      <c r="TYX310" s="30"/>
      <c r="TYY310" s="30"/>
      <c r="TYZ310" s="30"/>
      <c r="TZA310" s="30"/>
      <c r="TZB310" s="30"/>
      <c r="TZC310" s="30"/>
      <c r="TZD310" s="30"/>
      <c r="TZE310" s="30"/>
      <c r="TZF310" s="30"/>
      <c r="TZG310" s="30"/>
      <c r="TZH310" s="30"/>
      <c r="TZI310" s="30"/>
      <c r="TZJ310" s="30"/>
      <c r="TZK310" s="30"/>
      <c r="TZL310" s="30"/>
      <c r="TZM310" s="30"/>
      <c r="TZN310" s="30"/>
      <c r="TZO310" s="30"/>
      <c r="TZP310" s="30"/>
      <c r="TZQ310" s="30"/>
      <c r="TZR310" s="30"/>
      <c r="TZS310" s="30"/>
      <c r="TZT310" s="30"/>
      <c r="TZU310" s="30"/>
      <c r="TZV310" s="30"/>
      <c r="TZW310" s="30"/>
      <c r="TZX310" s="30"/>
      <c r="TZY310" s="30"/>
      <c r="TZZ310" s="30"/>
      <c r="UAA310" s="30"/>
      <c r="UAB310" s="30"/>
      <c r="UAC310" s="30"/>
      <c r="UAD310" s="30"/>
      <c r="UAE310" s="30"/>
      <c r="UAF310" s="30"/>
      <c r="UAG310" s="30"/>
      <c r="UAH310" s="30"/>
      <c r="UAI310" s="30"/>
      <c r="UAJ310" s="30"/>
      <c r="UAK310" s="30"/>
      <c r="UAL310" s="30"/>
      <c r="UAM310" s="30"/>
      <c r="UAN310" s="30"/>
      <c r="UAO310" s="30"/>
      <c r="UAP310" s="30"/>
      <c r="UAQ310" s="30"/>
      <c r="UAR310" s="30"/>
      <c r="UAS310" s="30"/>
      <c r="UAT310" s="30"/>
      <c r="UAU310" s="30"/>
      <c r="UAV310" s="30"/>
      <c r="UAW310" s="30"/>
      <c r="UAX310" s="30"/>
      <c r="UAY310" s="30"/>
      <c r="UAZ310" s="30"/>
      <c r="UBA310" s="30"/>
      <c r="UBB310" s="30"/>
      <c r="UBC310" s="30"/>
      <c r="UBD310" s="30"/>
      <c r="UBE310" s="30"/>
      <c r="UBF310" s="30"/>
      <c r="UBG310" s="30"/>
      <c r="UBH310" s="30"/>
      <c r="UBI310" s="30"/>
      <c r="UBJ310" s="30"/>
      <c r="UBK310" s="30"/>
      <c r="UBL310" s="30"/>
      <c r="UBM310" s="30"/>
      <c r="UBN310" s="30"/>
      <c r="UBO310" s="30"/>
      <c r="UBP310" s="30"/>
      <c r="UBQ310" s="30"/>
      <c r="UBR310" s="30"/>
      <c r="UBS310" s="30"/>
      <c r="UBT310" s="30"/>
      <c r="UBU310" s="30"/>
      <c r="UBV310" s="30"/>
      <c r="UBW310" s="30"/>
      <c r="UBX310" s="30"/>
      <c r="UBY310" s="30"/>
      <c r="UBZ310" s="30"/>
      <c r="UCA310" s="30"/>
      <c r="UCB310" s="30"/>
      <c r="UCC310" s="30"/>
      <c r="UCD310" s="30"/>
      <c r="UCE310" s="30"/>
      <c r="UCF310" s="30"/>
      <c r="UCG310" s="30"/>
      <c r="UCH310" s="30"/>
      <c r="UCI310" s="30"/>
      <c r="UCJ310" s="30"/>
      <c r="UCK310" s="30"/>
      <c r="UCL310" s="30"/>
      <c r="UCM310" s="30"/>
      <c r="UCN310" s="30"/>
      <c r="UCO310" s="30"/>
      <c r="UCP310" s="30"/>
      <c r="UCQ310" s="30"/>
      <c r="UCR310" s="30"/>
      <c r="UCS310" s="30"/>
      <c r="UCT310" s="30"/>
      <c r="UCU310" s="30"/>
      <c r="UCV310" s="30"/>
      <c r="UCW310" s="30"/>
      <c r="UCX310" s="30"/>
      <c r="UCY310" s="30"/>
      <c r="UCZ310" s="30"/>
      <c r="UDA310" s="30"/>
      <c r="UDB310" s="30"/>
      <c r="UDC310" s="30"/>
      <c r="UDD310" s="30"/>
      <c r="UDE310" s="30"/>
      <c r="UDF310" s="30"/>
      <c r="UDG310" s="30"/>
      <c r="UDH310" s="30"/>
      <c r="UDI310" s="30"/>
      <c r="UDJ310" s="30"/>
      <c r="UDK310" s="30"/>
      <c r="UDL310" s="30"/>
      <c r="UDM310" s="30"/>
      <c r="UDN310" s="30"/>
      <c r="UDO310" s="30"/>
      <c r="UDP310" s="30"/>
      <c r="UDQ310" s="30"/>
      <c r="UDR310" s="30"/>
      <c r="UDS310" s="30"/>
      <c r="UDT310" s="30"/>
      <c r="UDU310" s="30"/>
      <c r="UDV310" s="30"/>
      <c r="UDW310" s="30"/>
      <c r="UDX310" s="30"/>
      <c r="UDY310" s="30"/>
      <c r="UDZ310" s="30"/>
      <c r="UEA310" s="30"/>
      <c r="UEB310" s="30"/>
      <c r="UEC310" s="30"/>
      <c r="UED310" s="30"/>
      <c r="UEE310" s="30"/>
      <c r="UEF310" s="30"/>
      <c r="UEG310" s="30"/>
      <c r="UEH310" s="30"/>
      <c r="UEI310" s="30"/>
      <c r="UEJ310" s="30"/>
      <c r="UEK310" s="30"/>
      <c r="UEL310" s="30"/>
      <c r="UEM310" s="30"/>
      <c r="UEN310" s="30"/>
      <c r="UEO310" s="30"/>
      <c r="UEP310" s="30"/>
      <c r="UEQ310" s="30"/>
      <c r="UER310" s="30"/>
      <c r="UES310" s="30"/>
      <c r="UET310" s="30"/>
      <c r="UEU310" s="30"/>
      <c r="UEV310" s="30"/>
      <c r="UEW310" s="30"/>
      <c r="UEX310" s="30"/>
      <c r="UEY310" s="30"/>
      <c r="UEZ310" s="30"/>
      <c r="UFA310" s="30"/>
      <c r="UFB310" s="30"/>
      <c r="UFC310" s="30"/>
      <c r="UFD310" s="30"/>
      <c r="UFE310" s="30"/>
      <c r="UFF310" s="30"/>
      <c r="UFG310" s="30"/>
      <c r="UFH310" s="30"/>
      <c r="UFI310" s="30"/>
      <c r="UFJ310" s="30"/>
      <c r="UFK310" s="30"/>
      <c r="UFL310" s="30"/>
      <c r="UFM310" s="30"/>
      <c r="UFN310" s="30"/>
      <c r="UFO310" s="30"/>
      <c r="UFP310" s="30"/>
      <c r="UFQ310" s="30"/>
      <c r="UFR310" s="30"/>
      <c r="UFS310" s="30"/>
      <c r="UFT310" s="30"/>
      <c r="UFU310" s="30"/>
      <c r="UFV310" s="30"/>
      <c r="UFW310" s="30"/>
      <c r="UFX310" s="30"/>
      <c r="UFY310" s="30"/>
      <c r="UFZ310" s="30"/>
      <c r="UGA310" s="30"/>
      <c r="UGB310" s="30"/>
      <c r="UGC310" s="30"/>
      <c r="UGD310" s="30"/>
      <c r="UGE310" s="30"/>
      <c r="UGF310" s="30"/>
      <c r="UGG310" s="30"/>
      <c r="UGH310" s="30"/>
      <c r="UGI310" s="30"/>
      <c r="UGJ310" s="30"/>
      <c r="UGK310" s="30"/>
      <c r="UGL310" s="30"/>
      <c r="UGM310" s="30"/>
      <c r="UGN310" s="30"/>
      <c r="UGO310" s="30"/>
      <c r="UGP310" s="30"/>
      <c r="UGQ310" s="30"/>
      <c r="UGR310" s="30"/>
      <c r="UGS310" s="30"/>
      <c r="UGT310" s="30"/>
      <c r="UGU310" s="30"/>
      <c r="UGV310" s="30"/>
      <c r="UGW310" s="30"/>
      <c r="UGX310" s="30"/>
      <c r="UGY310" s="30"/>
      <c r="UGZ310" s="30"/>
      <c r="UHA310" s="30"/>
      <c r="UHB310" s="30"/>
      <c r="UHC310" s="30"/>
      <c r="UHD310" s="30"/>
      <c r="UHE310" s="30"/>
      <c r="UHF310" s="30"/>
      <c r="UHG310" s="30"/>
      <c r="UHH310" s="30"/>
      <c r="UHI310" s="30"/>
      <c r="UHJ310" s="30"/>
      <c r="UHK310" s="30"/>
      <c r="UHL310" s="30"/>
      <c r="UHM310" s="30"/>
      <c r="UHN310" s="30"/>
      <c r="UHO310" s="30"/>
      <c r="UHP310" s="30"/>
      <c r="UHQ310" s="30"/>
      <c r="UHR310" s="30"/>
      <c r="UHS310" s="30"/>
      <c r="UHT310" s="30"/>
      <c r="UHU310" s="30"/>
      <c r="UHV310" s="30"/>
      <c r="UHW310" s="30"/>
      <c r="UHX310" s="30"/>
      <c r="UHY310" s="30"/>
      <c r="UHZ310" s="30"/>
      <c r="UIA310" s="30"/>
      <c r="UIB310" s="30"/>
      <c r="UIC310" s="30"/>
      <c r="UID310" s="30"/>
      <c r="UIE310" s="30"/>
      <c r="UIF310" s="30"/>
      <c r="UIG310" s="30"/>
      <c r="UIH310" s="30"/>
      <c r="UII310" s="30"/>
      <c r="UIJ310" s="30"/>
      <c r="UIK310" s="30"/>
      <c r="UIL310" s="30"/>
      <c r="UIM310" s="30"/>
      <c r="UIN310" s="30"/>
      <c r="UIO310" s="30"/>
      <c r="UIP310" s="30"/>
      <c r="UIQ310" s="30"/>
      <c r="UIR310" s="30"/>
      <c r="UIS310" s="30"/>
      <c r="UIT310" s="30"/>
      <c r="UIU310" s="30"/>
      <c r="UIV310" s="30"/>
      <c r="UIW310" s="30"/>
      <c r="UIX310" s="30"/>
      <c r="UIY310" s="30"/>
      <c r="UIZ310" s="30"/>
      <c r="UJA310" s="30"/>
      <c r="UJB310" s="30"/>
      <c r="UJC310" s="30"/>
      <c r="UJD310" s="30"/>
      <c r="UJE310" s="30"/>
      <c r="UJF310" s="30"/>
      <c r="UJG310" s="30"/>
      <c r="UJH310" s="30"/>
      <c r="UJI310" s="30"/>
      <c r="UJJ310" s="30"/>
      <c r="UJK310" s="30"/>
      <c r="UJL310" s="30"/>
      <c r="UJM310" s="30"/>
      <c r="UJN310" s="30"/>
      <c r="UJO310" s="30"/>
      <c r="UJP310" s="30"/>
      <c r="UJQ310" s="30"/>
      <c r="UJR310" s="30"/>
      <c r="UJS310" s="30"/>
      <c r="UJT310" s="30"/>
      <c r="UJU310" s="30"/>
      <c r="UJV310" s="30"/>
      <c r="UJW310" s="30"/>
      <c r="UJX310" s="30"/>
      <c r="UJY310" s="30"/>
      <c r="UJZ310" s="30"/>
      <c r="UKA310" s="30"/>
      <c r="UKB310" s="30"/>
      <c r="UKC310" s="30"/>
      <c r="UKD310" s="30"/>
      <c r="UKE310" s="30"/>
      <c r="UKF310" s="30"/>
      <c r="UKG310" s="30"/>
      <c r="UKH310" s="30"/>
      <c r="UKI310" s="30"/>
      <c r="UKJ310" s="30"/>
      <c r="UKK310" s="30"/>
      <c r="UKL310" s="30"/>
      <c r="UKM310" s="30"/>
      <c r="UKN310" s="30"/>
      <c r="UKO310" s="30"/>
      <c r="UKP310" s="30"/>
      <c r="UKQ310" s="30"/>
      <c r="UKR310" s="30"/>
      <c r="UKS310" s="30"/>
      <c r="UKT310" s="30"/>
      <c r="UKU310" s="30"/>
      <c r="UKV310" s="30"/>
      <c r="UKW310" s="30"/>
      <c r="UKX310" s="30"/>
      <c r="UKY310" s="30"/>
      <c r="UKZ310" s="30"/>
      <c r="ULA310" s="30"/>
      <c r="ULB310" s="30"/>
      <c r="ULC310" s="30"/>
      <c r="ULD310" s="30"/>
      <c r="ULE310" s="30"/>
      <c r="ULF310" s="30"/>
      <c r="ULG310" s="30"/>
      <c r="ULH310" s="30"/>
      <c r="ULI310" s="30"/>
      <c r="ULJ310" s="30"/>
      <c r="ULK310" s="30"/>
      <c r="ULL310" s="30"/>
      <c r="ULM310" s="30"/>
      <c r="ULN310" s="30"/>
      <c r="ULO310" s="30"/>
      <c r="ULP310" s="30"/>
      <c r="ULQ310" s="30"/>
      <c r="ULR310" s="30"/>
      <c r="ULS310" s="30"/>
      <c r="ULT310" s="30"/>
      <c r="ULU310" s="30"/>
      <c r="ULV310" s="30"/>
      <c r="ULW310" s="30"/>
      <c r="ULX310" s="30"/>
      <c r="ULY310" s="30"/>
      <c r="ULZ310" s="30"/>
      <c r="UMA310" s="30"/>
      <c r="UMB310" s="30"/>
      <c r="UMC310" s="30"/>
      <c r="UMD310" s="30"/>
      <c r="UME310" s="30"/>
      <c r="UMF310" s="30"/>
      <c r="UMG310" s="30"/>
      <c r="UMH310" s="30"/>
      <c r="UMI310" s="30"/>
      <c r="UMJ310" s="30"/>
      <c r="UMK310" s="30"/>
      <c r="UML310" s="30"/>
      <c r="UMM310" s="30"/>
      <c r="UMN310" s="30"/>
      <c r="UMO310" s="30"/>
      <c r="UMP310" s="30"/>
      <c r="UMQ310" s="30"/>
      <c r="UMR310" s="30"/>
      <c r="UMS310" s="30"/>
      <c r="UMT310" s="30"/>
      <c r="UMU310" s="30"/>
      <c r="UMV310" s="30"/>
      <c r="UMW310" s="30"/>
      <c r="UMX310" s="30"/>
      <c r="UMY310" s="30"/>
      <c r="UMZ310" s="30"/>
      <c r="UNA310" s="30"/>
      <c r="UNB310" s="30"/>
      <c r="UNC310" s="30"/>
      <c r="UND310" s="30"/>
      <c r="UNE310" s="30"/>
      <c r="UNF310" s="30"/>
      <c r="UNG310" s="30"/>
      <c r="UNH310" s="30"/>
      <c r="UNI310" s="30"/>
      <c r="UNJ310" s="30"/>
      <c r="UNK310" s="30"/>
      <c r="UNL310" s="30"/>
      <c r="UNM310" s="30"/>
      <c r="UNN310" s="30"/>
      <c r="UNO310" s="30"/>
      <c r="UNP310" s="30"/>
      <c r="UNQ310" s="30"/>
      <c r="UNR310" s="30"/>
      <c r="UNS310" s="30"/>
      <c r="UNT310" s="30"/>
      <c r="UNU310" s="30"/>
      <c r="UNV310" s="30"/>
      <c r="UNW310" s="30"/>
      <c r="UNX310" s="30"/>
      <c r="UNY310" s="30"/>
      <c r="UNZ310" s="30"/>
      <c r="UOA310" s="30"/>
      <c r="UOB310" s="30"/>
      <c r="UOC310" s="30"/>
      <c r="UOD310" s="30"/>
      <c r="UOE310" s="30"/>
      <c r="UOF310" s="30"/>
      <c r="UOG310" s="30"/>
      <c r="UOH310" s="30"/>
      <c r="UOI310" s="30"/>
      <c r="UOJ310" s="30"/>
      <c r="UOK310" s="30"/>
      <c r="UOL310" s="30"/>
      <c r="UOM310" s="30"/>
      <c r="UON310" s="30"/>
      <c r="UOO310" s="30"/>
      <c r="UOP310" s="30"/>
      <c r="UOQ310" s="30"/>
      <c r="UOR310" s="30"/>
      <c r="UOS310" s="30"/>
      <c r="UOT310" s="30"/>
      <c r="UOU310" s="30"/>
      <c r="UOV310" s="30"/>
      <c r="UOW310" s="30"/>
      <c r="UOX310" s="30"/>
      <c r="UOY310" s="30"/>
      <c r="UOZ310" s="30"/>
      <c r="UPA310" s="30"/>
      <c r="UPB310" s="30"/>
      <c r="UPC310" s="30"/>
      <c r="UPD310" s="30"/>
      <c r="UPE310" s="30"/>
      <c r="UPF310" s="30"/>
      <c r="UPG310" s="30"/>
      <c r="UPH310" s="30"/>
      <c r="UPI310" s="30"/>
      <c r="UPJ310" s="30"/>
      <c r="UPK310" s="30"/>
      <c r="UPL310" s="30"/>
      <c r="UPM310" s="30"/>
      <c r="UPN310" s="30"/>
      <c r="UPO310" s="30"/>
      <c r="UPP310" s="30"/>
      <c r="UPQ310" s="30"/>
      <c r="UPR310" s="30"/>
      <c r="UPS310" s="30"/>
      <c r="UPT310" s="30"/>
      <c r="UPU310" s="30"/>
      <c r="UPV310" s="30"/>
      <c r="UPW310" s="30"/>
      <c r="UPX310" s="30"/>
      <c r="UPY310" s="30"/>
      <c r="UPZ310" s="30"/>
      <c r="UQA310" s="30"/>
      <c r="UQB310" s="30"/>
      <c r="UQC310" s="30"/>
      <c r="UQD310" s="30"/>
      <c r="UQE310" s="30"/>
      <c r="UQF310" s="30"/>
      <c r="UQG310" s="30"/>
      <c r="UQH310" s="30"/>
      <c r="UQI310" s="30"/>
      <c r="UQJ310" s="30"/>
      <c r="UQK310" s="30"/>
      <c r="UQL310" s="30"/>
      <c r="UQM310" s="30"/>
      <c r="UQN310" s="30"/>
      <c r="UQO310" s="30"/>
      <c r="UQP310" s="30"/>
      <c r="UQQ310" s="30"/>
      <c r="UQR310" s="30"/>
      <c r="UQS310" s="30"/>
      <c r="UQT310" s="30"/>
      <c r="UQU310" s="30"/>
      <c r="UQV310" s="30"/>
      <c r="UQW310" s="30"/>
      <c r="UQX310" s="30"/>
      <c r="UQY310" s="30"/>
      <c r="UQZ310" s="30"/>
      <c r="URA310" s="30"/>
      <c r="URB310" s="30"/>
      <c r="URC310" s="30"/>
      <c r="URD310" s="30"/>
      <c r="URE310" s="30"/>
      <c r="URF310" s="30"/>
      <c r="URG310" s="30"/>
      <c r="URH310" s="30"/>
      <c r="URI310" s="30"/>
      <c r="URJ310" s="30"/>
      <c r="URK310" s="30"/>
      <c r="URL310" s="30"/>
      <c r="URM310" s="30"/>
      <c r="URN310" s="30"/>
      <c r="URO310" s="30"/>
      <c r="URP310" s="30"/>
      <c r="URQ310" s="30"/>
      <c r="URR310" s="30"/>
      <c r="URS310" s="30"/>
      <c r="URT310" s="30"/>
      <c r="URU310" s="30"/>
      <c r="URV310" s="30"/>
      <c r="URW310" s="30"/>
      <c r="URX310" s="30"/>
      <c r="URY310" s="30"/>
      <c r="URZ310" s="30"/>
      <c r="USA310" s="30"/>
      <c r="USB310" s="30"/>
      <c r="USC310" s="30"/>
      <c r="USD310" s="30"/>
      <c r="USE310" s="30"/>
      <c r="USF310" s="30"/>
      <c r="USG310" s="30"/>
      <c r="USH310" s="30"/>
      <c r="USI310" s="30"/>
      <c r="USJ310" s="30"/>
      <c r="USK310" s="30"/>
      <c r="USL310" s="30"/>
      <c r="USM310" s="30"/>
      <c r="USN310" s="30"/>
      <c r="USO310" s="30"/>
      <c r="USP310" s="30"/>
      <c r="USQ310" s="30"/>
      <c r="USR310" s="30"/>
      <c r="USS310" s="30"/>
      <c r="UST310" s="30"/>
      <c r="USU310" s="30"/>
      <c r="USV310" s="30"/>
      <c r="USW310" s="30"/>
      <c r="USX310" s="30"/>
      <c r="USY310" s="30"/>
      <c r="USZ310" s="30"/>
      <c r="UTA310" s="30"/>
      <c r="UTB310" s="30"/>
      <c r="UTC310" s="30"/>
      <c r="UTD310" s="30"/>
      <c r="UTE310" s="30"/>
      <c r="UTF310" s="30"/>
      <c r="UTG310" s="30"/>
      <c r="UTH310" s="30"/>
      <c r="UTI310" s="30"/>
      <c r="UTJ310" s="30"/>
      <c r="UTK310" s="30"/>
      <c r="UTL310" s="30"/>
      <c r="UTM310" s="30"/>
      <c r="UTN310" s="30"/>
      <c r="UTO310" s="30"/>
      <c r="UTP310" s="30"/>
      <c r="UTQ310" s="30"/>
      <c r="UTR310" s="30"/>
      <c r="UTS310" s="30"/>
      <c r="UTT310" s="30"/>
      <c r="UTU310" s="30"/>
      <c r="UTV310" s="30"/>
      <c r="UTW310" s="30"/>
      <c r="UTX310" s="30"/>
      <c r="UTY310" s="30"/>
      <c r="UTZ310" s="30"/>
      <c r="UUA310" s="30"/>
      <c r="UUB310" s="30"/>
      <c r="UUC310" s="30"/>
      <c r="UUD310" s="30"/>
      <c r="UUE310" s="30"/>
      <c r="UUF310" s="30"/>
      <c r="UUG310" s="30"/>
      <c r="UUH310" s="30"/>
      <c r="UUI310" s="30"/>
      <c r="UUJ310" s="30"/>
      <c r="UUK310" s="30"/>
      <c r="UUL310" s="30"/>
      <c r="UUM310" s="30"/>
      <c r="UUN310" s="30"/>
      <c r="UUO310" s="30"/>
      <c r="UUP310" s="30"/>
      <c r="UUQ310" s="30"/>
      <c r="UUR310" s="30"/>
      <c r="UUS310" s="30"/>
      <c r="UUT310" s="30"/>
      <c r="UUU310" s="30"/>
      <c r="UUV310" s="30"/>
      <c r="UUW310" s="30"/>
      <c r="UUX310" s="30"/>
      <c r="UUY310" s="30"/>
      <c r="UUZ310" s="30"/>
      <c r="UVA310" s="30"/>
      <c r="UVB310" s="30"/>
      <c r="UVC310" s="30"/>
      <c r="UVD310" s="30"/>
      <c r="UVE310" s="30"/>
      <c r="UVF310" s="30"/>
      <c r="UVG310" s="30"/>
      <c r="UVH310" s="30"/>
      <c r="UVI310" s="30"/>
      <c r="UVJ310" s="30"/>
      <c r="UVK310" s="30"/>
      <c r="UVL310" s="30"/>
      <c r="UVM310" s="30"/>
      <c r="UVN310" s="30"/>
      <c r="UVO310" s="30"/>
      <c r="UVP310" s="30"/>
      <c r="UVQ310" s="30"/>
      <c r="UVR310" s="30"/>
      <c r="UVS310" s="30"/>
      <c r="UVT310" s="30"/>
      <c r="UVU310" s="30"/>
      <c r="UVV310" s="30"/>
      <c r="UVW310" s="30"/>
      <c r="UVX310" s="30"/>
      <c r="UVY310" s="30"/>
      <c r="UVZ310" s="30"/>
      <c r="UWA310" s="30"/>
      <c r="UWB310" s="30"/>
      <c r="UWC310" s="30"/>
      <c r="UWD310" s="30"/>
      <c r="UWE310" s="30"/>
      <c r="UWF310" s="30"/>
      <c r="UWG310" s="30"/>
      <c r="UWH310" s="30"/>
      <c r="UWI310" s="30"/>
      <c r="UWJ310" s="30"/>
      <c r="UWK310" s="30"/>
      <c r="UWL310" s="30"/>
      <c r="UWM310" s="30"/>
      <c r="UWN310" s="30"/>
      <c r="UWO310" s="30"/>
      <c r="UWP310" s="30"/>
      <c r="UWQ310" s="30"/>
      <c r="UWR310" s="30"/>
      <c r="UWS310" s="30"/>
      <c r="UWT310" s="30"/>
      <c r="UWU310" s="30"/>
      <c r="UWV310" s="30"/>
      <c r="UWW310" s="30"/>
      <c r="UWX310" s="30"/>
      <c r="UWY310" s="30"/>
      <c r="UWZ310" s="30"/>
      <c r="UXA310" s="30"/>
      <c r="UXB310" s="30"/>
      <c r="UXC310" s="30"/>
      <c r="UXD310" s="30"/>
      <c r="UXE310" s="30"/>
      <c r="UXF310" s="30"/>
      <c r="UXG310" s="30"/>
      <c r="UXH310" s="30"/>
      <c r="UXI310" s="30"/>
      <c r="UXJ310" s="30"/>
      <c r="UXK310" s="30"/>
      <c r="UXL310" s="30"/>
      <c r="UXM310" s="30"/>
      <c r="UXN310" s="30"/>
      <c r="UXO310" s="30"/>
      <c r="UXP310" s="30"/>
      <c r="UXQ310" s="30"/>
      <c r="UXR310" s="30"/>
      <c r="UXS310" s="30"/>
      <c r="UXT310" s="30"/>
      <c r="UXU310" s="30"/>
      <c r="UXV310" s="30"/>
      <c r="UXW310" s="30"/>
      <c r="UXX310" s="30"/>
      <c r="UXY310" s="30"/>
      <c r="UXZ310" s="30"/>
      <c r="UYA310" s="30"/>
      <c r="UYB310" s="30"/>
      <c r="UYC310" s="30"/>
      <c r="UYD310" s="30"/>
      <c r="UYE310" s="30"/>
      <c r="UYF310" s="30"/>
      <c r="UYG310" s="30"/>
      <c r="UYH310" s="30"/>
      <c r="UYI310" s="30"/>
      <c r="UYJ310" s="30"/>
      <c r="UYK310" s="30"/>
      <c r="UYL310" s="30"/>
      <c r="UYM310" s="30"/>
      <c r="UYN310" s="30"/>
      <c r="UYO310" s="30"/>
      <c r="UYP310" s="30"/>
      <c r="UYQ310" s="30"/>
      <c r="UYR310" s="30"/>
      <c r="UYS310" s="30"/>
      <c r="UYT310" s="30"/>
      <c r="UYU310" s="30"/>
      <c r="UYV310" s="30"/>
      <c r="UYW310" s="30"/>
      <c r="UYX310" s="30"/>
      <c r="UYY310" s="30"/>
      <c r="UYZ310" s="30"/>
      <c r="UZA310" s="30"/>
      <c r="UZB310" s="30"/>
      <c r="UZC310" s="30"/>
      <c r="UZD310" s="30"/>
      <c r="UZE310" s="30"/>
      <c r="UZF310" s="30"/>
      <c r="UZG310" s="30"/>
      <c r="UZH310" s="30"/>
      <c r="UZI310" s="30"/>
      <c r="UZJ310" s="30"/>
      <c r="UZK310" s="30"/>
      <c r="UZL310" s="30"/>
      <c r="UZM310" s="30"/>
      <c r="UZN310" s="30"/>
      <c r="UZO310" s="30"/>
      <c r="UZP310" s="30"/>
      <c r="UZQ310" s="30"/>
      <c r="UZR310" s="30"/>
      <c r="UZS310" s="30"/>
      <c r="UZT310" s="30"/>
      <c r="UZU310" s="30"/>
      <c r="UZV310" s="30"/>
      <c r="UZW310" s="30"/>
      <c r="UZX310" s="30"/>
      <c r="UZY310" s="30"/>
      <c r="UZZ310" s="30"/>
      <c r="VAA310" s="30"/>
      <c r="VAB310" s="30"/>
      <c r="VAC310" s="30"/>
      <c r="VAD310" s="30"/>
      <c r="VAE310" s="30"/>
      <c r="VAF310" s="30"/>
      <c r="VAG310" s="30"/>
      <c r="VAH310" s="30"/>
      <c r="VAI310" s="30"/>
      <c r="VAJ310" s="30"/>
      <c r="VAK310" s="30"/>
      <c r="VAL310" s="30"/>
      <c r="VAM310" s="30"/>
      <c r="VAN310" s="30"/>
      <c r="VAO310" s="30"/>
      <c r="VAP310" s="30"/>
      <c r="VAQ310" s="30"/>
      <c r="VAR310" s="30"/>
      <c r="VAS310" s="30"/>
      <c r="VAT310" s="30"/>
      <c r="VAU310" s="30"/>
      <c r="VAV310" s="30"/>
      <c r="VAW310" s="30"/>
      <c r="VAX310" s="30"/>
      <c r="VAY310" s="30"/>
      <c r="VAZ310" s="30"/>
      <c r="VBA310" s="30"/>
      <c r="VBB310" s="30"/>
      <c r="VBC310" s="30"/>
      <c r="VBD310" s="30"/>
      <c r="VBE310" s="30"/>
      <c r="VBF310" s="30"/>
      <c r="VBG310" s="30"/>
      <c r="VBH310" s="30"/>
      <c r="VBI310" s="30"/>
      <c r="VBJ310" s="30"/>
      <c r="VBK310" s="30"/>
      <c r="VBL310" s="30"/>
      <c r="VBM310" s="30"/>
      <c r="VBN310" s="30"/>
      <c r="VBO310" s="30"/>
      <c r="VBP310" s="30"/>
      <c r="VBQ310" s="30"/>
      <c r="VBR310" s="30"/>
      <c r="VBS310" s="30"/>
      <c r="VBT310" s="30"/>
      <c r="VBU310" s="30"/>
      <c r="VBV310" s="30"/>
      <c r="VBW310" s="30"/>
      <c r="VBX310" s="30"/>
      <c r="VBY310" s="30"/>
      <c r="VBZ310" s="30"/>
      <c r="VCA310" s="30"/>
      <c r="VCB310" s="30"/>
      <c r="VCC310" s="30"/>
      <c r="VCD310" s="30"/>
      <c r="VCE310" s="30"/>
      <c r="VCF310" s="30"/>
      <c r="VCG310" s="30"/>
      <c r="VCH310" s="30"/>
      <c r="VCI310" s="30"/>
      <c r="VCJ310" s="30"/>
      <c r="VCK310" s="30"/>
      <c r="VCL310" s="30"/>
      <c r="VCM310" s="30"/>
      <c r="VCN310" s="30"/>
      <c r="VCO310" s="30"/>
      <c r="VCP310" s="30"/>
      <c r="VCQ310" s="30"/>
      <c r="VCR310" s="30"/>
      <c r="VCS310" s="30"/>
      <c r="VCT310" s="30"/>
      <c r="VCU310" s="30"/>
      <c r="VCV310" s="30"/>
      <c r="VCW310" s="30"/>
      <c r="VCX310" s="30"/>
      <c r="VCY310" s="30"/>
      <c r="VCZ310" s="30"/>
      <c r="VDA310" s="30"/>
      <c r="VDB310" s="30"/>
      <c r="VDC310" s="30"/>
      <c r="VDD310" s="30"/>
      <c r="VDE310" s="30"/>
      <c r="VDF310" s="30"/>
      <c r="VDG310" s="30"/>
      <c r="VDH310" s="30"/>
      <c r="VDI310" s="30"/>
      <c r="VDJ310" s="30"/>
      <c r="VDK310" s="30"/>
      <c r="VDL310" s="30"/>
      <c r="VDM310" s="30"/>
      <c r="VDN310" s="30"/>
      <c r="VDO310" s="30"/>
      <c r="VDP310" s="30"/>
      <c r="VDQ310" s="30"/>
      <c r="VDR310" s="30"/>
      <c r="VDS310" s="30"/>
      <c r="VDT310" s="30"/>
      <c r="VDU310" s="30"/>
      <c r="VDV310" s="30"/>
      <c r="VDW310" s="30"/>
      <c r="VDX310" s="30"/>
      <c r="VDY310" s="30"/>
      <c r="VDZ310" s="30"/>
      <c r="VEA310" s="30"/>
      <c r="VEB310" s="30"/>
      <c r="VEC310" s="30"/>
      <c r="VED310" s="30"/>
      <c r="VEE310" s="30"/>
      <c r="VEF310" s="30"/>
      <c r="VEG310" s="30"/>
      <c r="VEH310" s="30"/>
      <c r="VEI310" s="30"/>
      <c r="VEJ310" s="30"/>
      <c r="VEK310" s="30"/>
      <c r="VEL310" s="30"/>
      <c r="VEM310" s="30"/>
      <c r="VEN310" s="30"/>
      <c r="VEO310" s="30"/>
      <c r="VEP310" s="30"/>
      <c r="VEQ310" s="30"/>
      <c r="VER310" s="30"/>
      <c r="VES310" s="30"/>
      <c r="VET310" s="30"/>
      <c r="VEU310" s="30"/>
      <c r="VEV310" s="30"/>
      <c r="VEW310" s="30"/>
      <c r="VEX310" s="30"/>
      <c r="VEY310" s="30"/>
      <c r="VEZ310" s="30"/>
      <c r="VFA310" s="30"/>
      <c r="VFB310" s="30"/>
      <c r="VFC310" s="30"/>
      <c r="VFD310" s="30"/>
      <c r="VFE310" s="30"/>
      <c r="VFF310" s="30"/>
      <c r="VFG310" s="30"/>
      <c r="VFH310" s="30"/>
      <c r="VFI310" s="30"/>
      <c r="VFJ310" s="30"/>
      <c r="VFK310" s="30"/>
      <c r="VFL310" s="30"/>
      <c r="VFM310" s="30"/>
      <c r="VFN310" s="30"/>
      <c r="VFO310" s="30"/>
      <c r="VFP310" s="30"/>
      <c r="VFQ310" s="30"/>
      <c r="VFR310" s="30"/>
      <c r="VFS310" s="30"/>
      <c r="VFT310" s="30"/>
      <c r="VFU310" s="30"/>
      <c r="VFV310" s="30"/>
      <c r="VFW310" s="30"/>
      <c r="VFX310" s="30"/>
      <c r="VFY310" s="30"/>
      <c r="VFZ310" s="30"/>
      <c r="VGA310" s="30"/>
      <c r="VGB310" s="30"/>
      <c r="VGC310" s="30"/>
      <c r="VGD310" s="30"/>
      <c r="VGE310" s="30"/>
      <c r="VGF310" s="30"/>
      <c r="VGG310" s="30"/>
      <c r="VGH310" s="30"/>
      <c r="VGI310" s="30"/>
      <c r="VGJ310" s="30"/>
      <c r="VGK310" s="30"/>
      <c r="VGL310" s="30"/>
      <c r="VGM310" s="30"/>
      <c r="VGN310" s="30"/>
      <c r="VGO310" s="30"/>
      <c r="VGP310" s="30"/>
      <c r="VGQ310" s="30"/>
      <c r="VGR310" s="30"/>
      <c r="VGS310" s="30"/>
      <c r="VGT310" s="30"/>
      <c r="VGU310" s="30"/>
      <c r="VGV310" s="30"/>
      <c r="VGW310" s="30"/>
      <c r="VGX310" s="30"/>
      <c r="VGY310" s="30"/>
      <c r="VGZ310" s="30"/>
      <c r="VHA310" s="30"/>
      <c r="VHB310" s="30"/>
      <c r="VHC310" s="30"/>
      <c r="VHD310" s="30"/>
      <c r="VHE310" s="30"/>
      <c r="VHF310" s="30"/>
      <c r="VHG310" s="30"/>
      <c r="VHH310" s="30"/>
      <c r="VHI310" s="30"/>
      <c r="VHJ310" s="30"/>
      <c r="VHK310" s="30"/>
      <c r="VHL310" s="30"/>
      <c r="VHM310" s="30"/>
      <c r="VHN310" s="30"/>
      <c r="VHO310" s="30"/>
      <c r="VHP310" s="30"/>
      <c r="VHQ310" s="30"/>
      <c r="VHR310" s="30"/>
      <c r="VHS310" s="30"/>
      <c r="VHT310" s="30"/>
      <c r="VHU310" s="30"/>
      <c r="VHV310" s="30"/>
      <c r="VHW310" s="30"/>
      <c r="VHX310" s="30"/>
      <c r="VHY310" s="30"/>
      <c r="VHZ310" s="30"/>
      <c r="VIA310" s="30"/>
      <c r="VIB310" s="30"/>
      <c r="VIC310" s="30"/>
      <c r="VID310" s="30"/>
      <c r="VIE310" s="30"/>
      <c r="VIF310" s="30"/>
      <c r="VIG310" s="30"/>
      <c r="VIH310" s="30"/>
      <c r="VII310" s="30"/>
      <c r="VIJ310" s="30"/>
      <c r="VIK310" s="30"/>
      <c r="VIL310" s="30"/>
      <c r="VIM310" s="30"/>
      <c r="VIN310" s="30"/>
      <c r="VIO310" s="30"/>
      <c r="VIP310" s="30"/>
      <c r="VIQ310" s="30"/>
      <c r="VIR310" s="30"/>
      <c r="VIS310" s="30"/>
      <c r="VIT310" s="30"/>
      <c r="VIU310" s="30"/>
      <c r="VIV310" s="30"/>
      <c r="VIW310" s="30"/>
      <c r="VIX310" s="30"/>
      <c r="VIY310" s="30"/>
      <c r="VIZ310" s="30"/>
      <c r="VJA310" s="30"/>
      <c r="VJB310" s="30"/>
      <c r="VJC310" s="30"/>
      <c r="VJD310" s="30"/>
      <c r="VJE310" s="30"/>
      <c r="VJF310" s="30"/>
      <c r="VJG310" s="30"/>
      <c r="VJH310" s="30"/>
      <c r="VJI310" s="30"/>
      <c r="VJJ310" s="30"/>
      <c r="VJK310" s="30"/>
      <c r="VJL310" s="30"/>
      <c r="VJM310" s="30"/>
      <c r="VJN310" s="30"/>
      <c r="VJO310" s="30"/>
      <c r="VJP310" s="30"/>
      <c r="VJQ310" s="30"/>
      <c r="VJR310" s="30"/>
      <c r="VJS310" s="30"/>
      <c r="VJT310" s="30"/>
      <c r="VJU310" s="30"/>
      <c r="VJV310" s="30"/>
      <c r="VJW310" s="30"/>
      <c r="VJX310" s="30"/>
      <c r="VJY310" s="30"/>
      <c r="VJZ310" s="30"/>
      <c r="VKA310" s="30"/>
      <c r="VKB310" s="30"/>
      <c r="VKC310" s="30"/>
      <c r="VKD310" s="30"/>
      <c r="VKE310" s="30"/>
      <c r="VKF310" s="30"/>
      <c r="VKG310" s="30"/>
      <c r="VKH310" s="30"/>
      <c r="VKI310" s="30"/>
      <c r="VKJ310" s="30"/>
      <c r="VKK310" s="30"/>
      <c r="VKL310" s="30"/>
      <c r="VKM310" s="30"/>
      <c r="VKN310" s="30"/>
      <c r="VKO310" s="30"/>
      <c r="VKP310" s="30"/>
      <c r="VKQ310" s="30"/>
      <c r="VKR310" s="30"/>
      <c r="VKS310" s="30"/>
      <c r="VKT310" s="30"/>
      <c r="VKU310" s="30"/>
      <c r="VKV310" s="30"/>
      <c r="VKW310" s="30"/>
      <c r="VKX310" s="30"/>
      <c r="VKY310" s="30"/>
      <c r="VKZ310" s="30"/>
      <c r="VLA310" s="30"/>
      <c r="VLB310" s="30"/>
      <c r="VLC310" s="30"/>
      <c r="VLD310" s="30"/>
      <c r="VLE310" s="30"/>
      <c r="VLF310" s="30"/>
      <c r="VLG310" s="30"/>
      <c r="VLH310" s="30"/>
      <c r="VLI310" s="30"/>
      <c r="VLJ310" s="30"/>
      <c r="VLK310" s="30"/>
      <c r="VLL310" s="30"/>
      <c r="VLM310" s="30"/>
      <c r="VLN310" s="30"/>
      <c r="VLO310" s="30"/>
      <c r="VLP310" s="30"/>
      <c r="VLQ310" s="30"/>
      <c r="VLR310" s="30"/>
      <c r="VLS310" s="30"/>
      <c r="VLT310" s="30"/>
      <c r="VLU310" s="30"/>
      <c r="VLV310" s="30"/>
      <c r="VLW310" s="30"/>
      <c r="VLX310" s="30"/>
      <c r="VLY310" s="30"/>
      <c r="VLZ310" s="30"/>
      <c r="VMA310" s="30"/>
      <c r="VMB310" s="30"/>
      <c r="VMC310" s="30"/>
      <c r="VMD310" s="30"/>
      <c r="VME310" s="30"/>
      <c r="VMF310" s="30"/>
      <c r="VMG310" s="30"/>
      <c r="VMH310" s="30"/>
      <c r="VMI310" s="30"/>
      <c r="VMJ310" s="30"/>
      <c r="VMK310" s="30"/>
      <c r="VML310" s="30"/>
      <c r="VMM310" s="30"/>
      <c r="VMN310" s="30"/>
      <c r="VMO310" s="30"/>
      <c r="VMP310" s="30"/>
      <c r="VMQ310" s="30"/>
      <c r="VMR310" s="30"/>
      <c r="VMS310" s="30"/>
      <c r="VMT310" s="30"/>
      <c r="VMU310" s="30"/>
      <c r="VMV310" s="30"/>
      <c r="VMW310" s="30"/>
      <c r="VMX310" s="30"/>
      <c r="VMY310" s="30"/>
      <c r="VMZ310" s="30"/>
      <c r="VNA310" s="30"/>
      <c r="VNB310" s="30"/>
      <c r="VNC310" s="30"/>
      <c r="VND310" s="30"/>
      <c r="VNE310" s="30"/>
      <c r="VNF310" s="30"/>
      <c r="VNG310" s="30"/>
      <c r="VNH310" s="30"/>
      <c r="VNI310" s="30"/>
      <c r="VNJ310" s="30"/>
      <c r="VNK310" s="30"/>
      <c r="VNL310" s="30"/>
      <c r="VNM310" s="30"/>
      <c r="VNN310" s="30"/>
      <c r="VNO310" s="30"/>
      <c r="VNP310" s="30"/>
      <c r="VNQ310" s="30"/>
      <c r="VNR310" s="30"/>
      <c r="VNS310" s="30"/>
      <c r="VNT310" s="30"/>
      <c r="VNU310" s="30"/>
      <c r="VNV310" s="30"/>
      <c r="VNW310" s="30"/>
      <c r="VNX310" s="30"/>
      <c r="VNY310" s="30"/>
      <c r="VNZ310" s="30"/>
      <c r="VOA310" s="30"/>
      <c r="VOB310" s="30"/>
      <c r="VOC310" s="30"/>
      <c r="VOD310" s="30"/>
      <c r="VOE310" s="30"/>
      <c r="VOF310" s="30"/>
      <c r="VOG310" s="30"/>
      <c r="VOH310" s="30"/>
      <c r="VOI310" s="30"/>
      <c r="VOJ310" s="30"/>
      <c r="VOK310" s="30"/>
      <c r="VOL310" s="30"/>
      <c r="VOM310" s="30"/>
      <c r="VON310" s="30"/>
      <c r="VOO310" s="30"/>
      <c r="VOP310" s="30"/>
      <c r="VOQ310" s="30"/>
      <c r="VOR310" s="30"/>
      <c r="VOS310" s="30"/>
      <c r="VOT310" s="30"/>
      <c r="VOU310" s="30"/>
      <c r="VOV310" s="30"/>
      <c r="VOW310" s="30"/>
      <c r="VOX310" s="30"/>
      <c r="VOY310" s="30"/>
      <c r="VOZ310" s="30"/>
      <c r="VPA310" s="30"/>
      <c r="VPB310" s="30"/>
      <c r="VPC310" s="30"/>
      <c r="VPD310" s="30"/>
      <c r="VPE310" s="30"/>
      <c r="VPF310" s="30"/>
      <c r="VPG310" s="30"/>
      <c r="VPH310" s="30"/>
      <c r="VPI310" s="30"/>
      <c r="VPJ310" s="30"/>
      <c r="VPK310" s="30"/>
      <c r="VPL310" s="30"/>
      <c r="VPM310" s="30"/>
      <c r="VPN310" s="30"/>
      <c r="VPO310" s="30"/>
      <c r="VPP310" s="30"/>
      <c r="VPQ310" s="30"/>
      <c r="VPR310" s="30"/>
      <c r="VPS310" s="30"/>
      <c r="VPT310" s="30"/>
      <c r="VPU310" s="30"/>
      <c r="VPV310" s="30"/>
      <c r="VPW310" s="30"/>
      <c r="VPX310" s="30"/>
      <c r="VPY310" s="30"/>
      <c r="VPZ310" s="30"/>
      <c r="VQA310" s="30"/>
      <c r="VQB310" s="30"/>
      <c r="VQC310" s="30"/>
      <c r="VQD310" s="30"/>
      <c r="VQE310" s="30"/>
      <c r="VQF310" s="30"/>
      <c r="VQG310" s="30"/>
      <c r="VQH310" s="30"/>
      <c r="VQI310" s="30"/>
      <c r="VQJ310" s="30"/>
      <c r="VQK310" s="30"/>
      <c r="VQL310" s="30"/>
      <c r="VQM310" s="30"/>
      <c r="VQN310" s="30"/>
      <c r="VQO310" s="30"/>
      <c r="VQP310" s="30"/>
      <c r="VQQ310" s="30"/>
      <c r="VQR310" s="30"/>
      <c r="VQS310" s="30"/>
      <c r="VQT310" s="30"/>
      <c r="VQU310" s="30"/>
      <c r="VQV310" s="30"/>
      <c r="VQW310" s="30"/>
      <c r="VQX310" s="30"/>
      <c r="VQY310" s="30"/>
      <c r="VQZ310" s="30"/>
      <c r="VRA310" s="30"/>
      <c r="VRB310" s="30"/>
      <c r="VRC310" s="30"/>
      <c r="VRD310" s="30"/>
      <c r="VRE310" s="30"/>
      <c r="VRF310" s="30"/>
      <c r="VRG310" s="30"/>
      <c r="VRH310" s="30"/>
      <c r="VRI310" s="30"/>
      <c r="VRJ310" s="30"/>
      <c r="VRK310" s="30"/>
      <c r="VRL310" s="30"/>
      <c r="VRM310" s="30"/>
      <c r="VRN310" s="30"/>
      <c r="VRO310" s="30"/>
      <c r="VRP310" s="30"/>
      <c r="VRQ310" s="30"/>
      <c r="VRR310" s="30"/>
      <c r="VRS310" s="30"/>
      <c r="VRT310" s="30"/>
      <c r="VRU310" s="30"/>
      <c r="VRV310" s="30"/>
      <c r="VRW310" s="30"/>
      <c r="VRX310" s="30"/>
      <c r="VRY310" s="30"/>
      <c r="VRZ310" s="30"/>
      <c r="VSA310" s="30"/>
      <c r="VSB310" s="30"/>
      <c r="VSC310" s="30"/>
      <c r="VSD310" s="30"/>
      <c r="VSE310" s="30"/>
      <c r="VSF310" s="30"/>
      <c r="VSG310" s="30"/>
      <c r="VSH310" s="30"/>
      <c r="VSI310" s="30"/>
      <c r="VSJ310" s="30"/>
      <c r="VSK310" s="30"/>
      <c r="VSL310" s="30"/>
      <c r="VSM310" s="30"/>
      <c r="VSN310" s="30"/>
      <c r="VSO310" s="30"/>
      <c r="VSP310" s="30"/>
      <c r="VSQ310" s="30"/>
      <c r="VSR310" s="30"/>
      <c r="VSS310" s="30"/>
      <c r="VST310" s="30"/>
      <c r="VSU310" s="30"/>
      <c r="VSV310" s="30"/>
      <c r="VSW310" s="30"/>
      <c r="VSX310" s="30"/>
      <c r="VSY310" s="30"/>
      <c r="VSZ310" s="30"/>
      <c r="VTA310" s="30"/>
      <c r="VTB310" s="30"/>
      <c r="VTC310" s="30"/>
      <c r="VTD310" s="30"/>
      <c r="VTE310" s="30"/>
      <c r="VTF310" s="30"/>
      <c r="VTG310" s="30"/>
      <c r="VTH310" s="30"/>
      <c r="VTI310" s="30"/>
      <c r="VTJ310" s="30"/>
      <c r="VTK310" s="30"/>
      <c r="VTL310" s="30"/>
      <c r="VTM310" s="30"/>
      <c r="VTN310" s="30"/>
      <c r="VTO310" s="30"/>
      <c r="VTP310" s="30"/>
      <c r="VTQ310" s="30"/>
      <c r="VTR310" s="30"/>
      <c r="VTS310" s="30"/>
      <c r="VTT310" s="30"/>
      <c r="VTU310" s="30"/>
      <c r="VTV310" s="30"/>
      <c r="VTW310" s="30"/>
      <c r="VTX310" s="30"/>
      <c r="VTY310" s="30"/>
      <c r="VTZ310" s="30"/>
      <c r="VUA310" s="30"/>
      <c r="VUB310" s="30"/>
      <c r="VUC310" s="30"/>
      <c r="VUD310" s="30"/>
      <c r="VUE310" s="30"/>
      <c r="VUF310" s="30"/>
      <c r="VUG310" s="30"/>
      <c r="VUH310" s="30"/>
      <c r="VUI310" s="30"/>
      <c r="VUJ310" s="30"/>
      <c r="VUK310" s="30"/>
      <c r="VUL310" s="30"/>
      <c r="VUM310" s="30"/>
      <c r="VUN310" s="30"/>
      <c r="VUO310" s="30"/>
      <c r="VUP310" s="30"/>
      <c r="VUQ310" s="30"/>
      <c r="VUR310" s="30"/>
      <c r="VUS310" s="30"/>
      <c r="VUT310" s="30"/>
      <c r="VUU310" s="30"/>
      <c r="VUV310" s="30"/>
      <c r="VUW310" s="30"/>
      <c r="VUX310" s="30"/>
      <c r="VUY310" s="30"/>
      <c r="VUZ310" s="30"/>
      <c r="VVA310" s="30"/>
      <c r="VVB310" s="30"/>
      <c r="VVC310" s="30"/>
      <c r="VVD310" s="30"/>
      <c r="VVE310" s="30"/>
      <c r="VVF310" s="30"/>
      <c r="VVG310" s="30"/>
      <c r="VVH310" s="30"/>
      <c r="VVI310" s="30"/>
      <c r="VVJ310" s="30"/>
      <c r="VVK310" s="30"/>
      <c r="VVL310" s="30"/>
      <c r="VVM310" s="30"/>
      <c r="VVN310" s="30"/>
      <c r="VVO310" s="30"/>
      <c r="VVP310" s="30"/>
      <c r="VVQ310" s="30"/>
      <c r="VVR310" s="30"/>
      <c r="VVS310" s="30"/>
      <c r="VVT310" s="30"/>
      <c r="VVU310" s="30"/>
      <c r="VVV310" s="30"/>
      <c r="VVW310" s="30"/>
      <c r="VVX310" s="30"/>
      <c r="VVY310" s="30"/>
      <c r="VVZ310" s="30"/>
      <c r="VWA310" s="30"/>
      <c r="VWB310" s="30"/>
      <c r="VWC310" s="30"/>
      <c r="VWD310" s="30"/>
      <c r="VWE310" s="30"/>
      <c r="VWF310" s="30"/>
      <c r="VWG310" s="30"/>
      <c r="VWH310" s="30"/>
      <c r="VWI310" s="30"/>
      <c r="VWJ310" s="30"/>
      <c r="VWK310" s="30"/>
      <c r="VWL310" s="30"/>
      <c r="VWM310" s="30"/>
      <c r="VWN310" s="30"/>
      <c r="VWO310" s="30"/>
      <c r="VWP310" s="30"/>
      <c r="VWQ310" s="30"/>
      <c r="VWR310" s="30"/>
      <c r="VWS310" s="30"/>
      <c r="VWT310" s="30"/>
      <c r="VWU310" s="30"/>
      <c r="VWV310" s="30"/>
      <c r="VWW310" s="30"/>
      <c r="VWX310" s="30"/>
      <c r="VWY310" s="30"/>
      <c r="VWZ310" s="30"/>
      <c r="VXA310" s="30"/>
      <c r="VXB310" s="30"/>
      <c r="VXC310" s="30"/>
      <c r="VXD310" s="30"/>
      <c r="VXE310" s="30"/>
      <c r="VXF310" s="30"/>
      <c r="VXG310" s="30"/>
      <c r="VXH310" s="30"/>
      <c r="VXI310" s="30"/>
      <c r="VXJ310" s="30"/>
      <c r="VXK310" s="30"/>
      <c r="VXL310" s="30"/>
      <c r="VXM310" s="30"/>
      <c r="VXN310" s="30"/>
      <c r="VXO310" s="30"/>
      <c r="VXP310" s="30"/>
      <c r="VXQ310" s="30"/>
      <c r="VXR310" s="30"/>
      <c r="VXS310" s="30"/>
      <c r="VXT310" s="30"/>
      <c r="VXU310" s="30"/>
      <c r="VXV310" s="30"/>
      <c r="VXW310" s="30"/>
      <c r="VXX310" s="30"/>
      <c r="VXY310" s="30"/>
      <c r="VXZ310" s="30"/>
      <c r="VYA310" s="30"/>
      <c r="VYB310" s="30"/>
      <c r="VYC310" s="30"/>
      <c r="VYD310" s="30"/>
      <c r="VYE310" s="30"/>
      <c r="VYF310" s="30"/>
      <c r="VYG310" s="30"/>
      <c r="VYH310" s="30"/>
      <c r="VYI310" s="30"/>
      <c r="VYJ310" s="30"/>
      <c r="VYK310" s="30"/>
      <c r="VYL310" s="30"/>
      <c r="VYM310" s="30"/>
      <c r="VYN310" s="30"/>
      <c r="VYO310" s="30"/>
      <c r="VYP310" s="30"/>
      <c r="VYQ310" s="30"/>
      <c r="VYR310" s="30"/>
      <c r="VYS310" s="30"/>
      <c r="VYT310" s="30"/>
      <c r="VYU310" s="30"/>
      <c r="VYV310" s="30"/>
      <c r="VYW310" s="30"/>
      <c r="VYX310" s="30"/>
      <c r="VYY310" s="30"/>
      <c r="VYZ310" s="30"/>
      <c r="VZA310" s="30"/>
      <c r="VZB310" s="30"/>
      <c r="VZC310" s="30"/>
      <c r="VZD310" s="30"/>
      <c r="VZE310" s="30"/>
      <c r="VZF310" s="30"/>
      <c r="VZG310" s="30"/>
      <c r="VZH310" s="30"/>
      <c r="VZI310" s="30"/>
      <c r="VZJ310" s="30"/>
      <c r="VZK310" s="30"/>
      <c r="VZL310" s="30"/>
      <c r="VZM310" s="30"/>
      <c r="VZN310" s="30"/>
      <c r="VZO310" s="30"/>
      <c r="VZP310" s="30"/>
      <c r="VZQ310" s="30"/>
      <c r="VZR310" s="30"/>
      <c r="VZS310" s="30"/>
      <c r="VZT310" s="30"/>
      <c r="VZU310" s="30"/>
      <c r="VZV310" s="30"/>
      <c r="VZW310" s="30"/>
      <c r="VZX310" s="30"/>
      <c r="VZY310" s="30"/>
      <c r="VZZ310" s="30"/>
      <c r="WAA310" s="30"/>
      <c r="WAB310" s="30"/>
      <c r="WAC310" s="30"/>
      <c r="WAD310" s="30"/>
      <c r="WAE310" s="30"/>
      <c r="WAF310" s="30"/>
      <c r="WAG310" s="30"/>
      <c r="WAH310" s="30"/>
      <c r="WAI310" s="30"/>
      <c r="WAJ310" s="30"/>
      <c r="WAK310" s="30"/>
      <c r="WAL310" s="30"/>
      <c r="WAM310" s="30"/>
      <c r="WAN310" s="30"/>
      <c r="WAO310" s="30"/>
      <c r="WAP310" s="30"/>
      <c r="WAQ310" s="30"/>
      <c r="WAR310" s="30"/>
      <c r="WAS310" s="30"/>
      <c r="WAT310" s="30"/>
      <c r="WAU310" s="30"/>
      <c r="WAV310" s="30"/>
      <c r="WAW310" s="30"/>
      <c r="WAX310" s="30"/>
      <c r="WAY310" s="30"/>
      <c r="WAZ310" s="30"/>
      <c r="WBA310" s="30"/>
      <c r="WBB310" s="30"/>
      <c r="WBC310" s="30"/>
      <c r="WBD310" s="30"/>
      <c r="WBE310" s="30"/>
      <c r="WBF310" s="30"/>
      <c r="WBG310" s="30"/>
      <c r="WBH310" s="30"/>
      <c r="WBI310" s="30"/>
      <c r="WBJ310" s="30"/>
      <c r="WBK310" s="30"/>
      <c r="WBL310" s="30"/>
      <c r="WBM310" s="30"/>
      <c r="WBN310" s="30"/>
      <c r="WBO310" s="30"/>
      <c r="WBP310" s="30"/>
      <c r="WBQ310" s="30"/>
      <c r="WBR310" s="30"/>
      <c r="WBS310" s="30"/>
      <c r="WBT310" s="30"/>
      <c r="WBU310" s="30"/>
      <c r="WBV310" s="30"/>
      <c r="WBW310" s="30"/>
      <c r="WBX310" s="30"/>
      <c r="WBY310" s="30"/>
      <c r="WBZ310" s="30"/>
      <c r="WCA310" s="30"/>
      <c r="WCB310" s="30"/>
      <c r="WCC310" s="30"/>
      <c r="WCD310" s="30"/>
      <c r="WCE310" s="30"/>
      <c r="WCF310" s="30"/>
      <c r="WCG310" s="30"/>
      <c r="WCH310" s="30"/>
      <c r="WCI310" s="30"/>
      <c r="WCJ310" s="30"/>
      <c r="WCK310" s="30"/>
      <c r="WCL310" s="30"/>
      <c r="WCM310" s="30"/>
      <c r="WCN310" s="30"/>
      <c r="WCO310" s="30"/>
      <c r="WCP310" s="30"/>
      <c r="WCQ310" s="30"/>
      <c r="WCR310" s="30"/>
      <c r="WCS310" s="30"/>
      <c r="WCT310" s="30"/>
      <c r="WCU310" s="30"/>
      <c r="WCV310" s="30"/>
      <c r="WCW310" s="30"/>
      <c r="WCX310" s="30"/>
      <c r="WCY310" s="30"/>
      <c r="WCZ310" s="30"/>
      <c r="WDA310" s="30"/>
      <c r="WDB310" s="30"/>
      <c r="WDC310" s="30"/>
      <c r="WDD310" s="30"/>
      <c r="WDE310" s="30"/>
      <c r="WDF310" s="30"/>
      <c r="WDG310" s="30"/>
      <c r="WDH310" s="30"/>
      <c r="WDI310" s="30"/>
      <c r="WDJ310" s="30"/>
      <c r="WDK310" s="30"/>
      <c r="WDL310" s="30"/>
      <c r="WDM310" s="30"/>
      <c r="WDN310" s="30"/>
      <c r="WDO310" s="30"/>
      <c r="WDP310" s="30"/>
      <c r="WDQ310" s="30"/>
      <c r="WDR310" s="30"/>
      <c r="WDS310" s="30"/>
      <c r="WDT310" s="30"/>
      <c r="WDU310" s="30"/>
      <c r="WDV310" s="30"/>
      <c r="WDW310" s="30"/>
      <c r="WDX310" s="30"/>
      <c r="WDY310" s="30"/>
      <c r="WDZ310" s="30"/>
      <c r="WEA310" s="30"/>
      <c r="WEB310" s="30"/>
      <c r="WEC310" s="30"/>
      <c r="WED310" s="30"/>
      <c r="WEE310" s="30"/>
      <c r="WEF310" s="30"/>
      <c r="WEG310" s="30"/>
      <c r="WEH310" s="30"/>
      <c r="WEI310" s="30"/>
      <c r="WEJ310" s="30"/>
      <c r="WEK310" s="30"/>
      <c r="WEL310" s="30"/>
      <c r="WEM310" s="30"/>
      <c r="WEN310" s="30"/>
      <c r="WEO310" s="30"/>
      <c r="WEP310" s="30"/>
      <c r="WEQ310" s="30"/>
      <c r="WER310" s="30"/>
      <c r="WES310" s="30"/>
      <c r="WET310" s="30"/>
      <c r="WEU310" s="30"/>
      <c r="WEV310" s="30"/>
      <c r="WEW310" s="30"/>
      <c r="WEX310" s="30"/>
      <c r="WEY310" s="30"/>
      <c r="WEZ310" s="30"/>
      <c r="WFA310" s="30"/>
      <c r="WFB310" s="30"/>
      <c r="WFC310" s="30"/>
      <c r="WFD310" s="30"/>
      <c r="WFE310" s="30"/>
      <c r="WFF310" s="30"/>
      <c r="WFG310" s="30"/>
      <c r="WFH310" s="30"/>
      <c r="WFI310" s="30"/>
      <c r="WFJ310" s="30"/>
      <c r="WFK310" s="30"/>
      <c r="WFL310" s="30"/>
      <c r="WFM310" s="30"/>
      <c r="WFN310" s="30"/>
      <c r="WFO310" s="30"/>
      <c r="WFP310" s="30"/>
      <c r="WFQ310" s="30"/>
      <c r="WFR310" s="30"/>
      <c r="WFS310" s="30"/>
      <c r="WFT310" s="30"/>
      <c r="WFU310" s="30"/>
      <c r="WFV310" s="30"/>
      <c r="WFW310" s="30"/>
      <c r="WFX310" s="30"/>
      <c r="WFY310" s="30"/>
      <c r="WFZ310" s="30"/>
      <c r="WGA310" s="30"/>
      <c r="WGB310" s="30"/>
      <c r="WGC310" s="30"/>
      <c r="WGD310" s="30"/>
      <c r="WGE310" s="30"/>
      <c r="WGF310" s="30"/>
      <c r="WGG310" s="30"/>
      <c r="WGH310" s="30"/>
      <c r="WGI310" s="30"/>
      <c r="WGJ310" s="30"/>
      <c r="WGK310" s="30"/>
      <c r="WGL310" s="30"/>
      <c r="WGM310" s="30"/>
      <c r="WGN310" s="30"/>
      <c r="WGO310" s="30"/>
      <c r="WGP310" s="30"/>
      <c r="WGQ310" s="30"/>
      <c r="WGR310" s="30"/>
      <c r="WGS310" s="30"/>
      <c r="WGT310" s="30"/>
      <c r="WGU310" s="30"/>
      <c r="WGV310" s="30"/>
      <c r="WGW310" s="30"/>
      <c r="WGX310" s="30"/>
      <c r="WGY310" s="30"/>
      <c r="WGZ310" s="30"/>
      <c r="WHA310" s="30"/>
      <c r="WHB310" s="30"/>
      <c r="WHC310" s="30"/>
      <c r="WHD310" s="30"/>
      <c r="WHE310" s="30"/>
      <c r="WHF310" s="30"/>
      <c r="WHG310" s="30"/>
      <c r="WHH310" s="30"/>
      <c r="WHI310" s="30"/>
      <c r="WHJ310" s="30"/>
      <c r="WHK310" s="30"/>
      <c r="WHL310" s="30"/>
      <c r="WHM310" s="30"/>
      <c r="WHN310" s="30"/>
      <c r="WHO310" s="30"/>
      <c r="WHP310" s="30"/>
      <c r="WHQ310" s="30"/>
      <c r="WHR310" s="30"/>
      <c r="WHS310" s="30"/>
      <c r="WHT310" s="30"/>
      <c r="WHU310" s="30"/>
      <c r="WHV310" s="30"/>
      <c r="WHW310" s="30"/>
      <c r="WHX310" s="30"/>
      <c r="WHY310" s="30"/>
      <c r="WHZ310" s="30"/>
      <c r="WIA310" s="30"/>
      <c r="WIB310" s="30"/>
      <c r="WIC310" s="30"/>
      <c r="WID310" s="30"/>
      <c r="WIE310" s="30"/>
      <c r="WIF310" s="30"/>
      <c r="WIG310" s="30"/>
      <c r="WIH310" s="30"/>
      <c r="WII310" s="30"/>
      <c r="WIJ310" s="30"/>
      <c r="WIK310" s="30"/>
      <c r="WIL310" s="30"/>
      <c r="WIM310" s="30"/>
      <c r="WIN310" s="30"/>
      <c r="WIO310" s="30"/>
      <c r="WIP310" s="30"/>
      <c r="WIQ310" s="30"/>
      <c r="WIR310" s="30"/>
      <c r="WIS310" s="30"/>
      <c r="WIT310" s="30"/>
      <c r="WIU310" s="30"/>
      <c r="WIV310" s="30"/>
      <c r="WIW310" s="30"/>
      <c r="WIX310" s="30"/>
      <c r="WIY310" s="30"/>
      <c r="WIZ310" s="30"/>
      <c r="WJA310" s="30"/>
      <c r="WJB310" s="30"/>
      <c r="WJC310" s="30"/>
      <c r="WJD310" s="30"/>
      <c r="WJE310" s="30"/>
      <c r="WJF310" s="30"/>
      <c r="WJG310" s="30"/>
      <c r="WJH310" s="30"/>
      <c r="WJI310" s="30"/>
      <c r="WJJ310" s="30"/>
      <c r="WJK310" s="30"/>
      <c r="WJL310" s="30"/>
      <c r="WJM310" s="30"/>
      <c r="WJN310" s="30"/>
      <c r="WJO310" s="30"/>
      <c r="WJP310" s="30"/>
      <c r="WJQ310" s="30"/>
      <c r="WJR310" s="30"/>
      <c r="WJS310" s="30"/>
      <c r="WJT310" s="30"/>
      <c r="WJU310" s="30"/>
      <c r="WJV310" s="30"/>
      <c r="WJW310" s="30"/>
      <c r="WJX310" s="30"/>
      <c r="WJY310" s="30"/>
      <c r="WJZ310" s="30"/>
      <c r="WKA310" s="30"/>
      <c r="WKB310" s="30"/>
      <c r="WKC310" s="30"/>
      <c r="WKD310" s="30"/>
      <c r="WKE310" s="30"/>
      <c r="WKF310" s="30"/>
      <c r="WKG310" s="30"/>
      <c r="WKH310" s="30"/>
      <c r="WKI310" s="30"/>
      <c r="WKJ310" s="30"/>
      <c r="WKK310" s="30"/>
      <c r="WKL310" s="30"/>
      <c r="WKM310" s="30"/>
      <c r="WKN310" s="30"/>
      <c r="WKO310" s="30"/>
      <c r="WKP310" s="30"/>
      <c r="WKQ310" s="30"/>
      <c r="WKR310" s="30"/>
      <c r="WKS310" s="30"/>
      <c r="WKT310" s="30"/>
      <c r="WKU310" s="30"/>
      <c r="WKV310" s="30"/>
      <c r="WKW310" s="30"/>
      <c r="WKX310" s="30"/>
      <c r="WKY310" s="30"/>
      <c r="WKZ310" s="30"/>
      <c r="WLA310" s="30"/>
      <c r="WLB310" s="30"/>
      <c r="WLC310" s="30"/>
      <c r="WLD310" s="30"/>
      <c r="WLE310" s="30"/>
      <c r="WLF310" s="30"/>
      <c r="WLG310" s="30"/>
      <c r="WLH310" s="30"/>
      <c r="WLI310" s="30"/>
      <c r="WLJ310" s="30"/>
      <c r="WLK310" s="30"/>
      <c r="WLL310" s="30"/>
      <c r="WLM310" s="30"/>
      <c r="WLN310" s="30"/>
      <c r="WLO310" s="30"/>
      <c r="WLP310" s="30"/>
      <c r="WLQ310" s="30"/>
      <c r="WLR310" s="30"/>
      <c r="WLS310" s="30"/>
      <c r="WLT310" s="30"/>
      <c r="WLU310" s="30"/>
      <c r="WLV310" s="30"/>
      <c r="WLW310" s="30"/>
      <c r="WLX310" s="30"/>
      <c r="WLY310" s="30"/>
      <c r="WLZ310" s="30"/>
      <c r="WMA310" s="30"/>
      <c r="WMB310" s="30"/>
      <c r="WMC310" s="30"/>
      <c r="WMD310" s="30"/>
      <c r="WME310" s="30"/>
      <c r="WMF310" s="30"/>
      <c r="WMG310" s="30"/>
      <c r="WMH310" s="30"/>
      <c r="WMI310" s="30"/>
      <c r="WMJ310" s="30"/>
      <c r="WMK310" s="30"/>
      <c r="WML310" s="30"/>
      <c r="WMM310" s="30"/>
      <c r="WMN310" s="30"/>
      <c r="WMO310" s="30"/>
      <c r="WMP310" s="30"/>
      <c r="WMQ310" s="30"/>
      <c r="WMR310" s="30"/>
      <c r="WMS310" s="30"/>
      <c r="WMT310" s="30"/>
      <c r="WMU310" s="30"/>
      <c r="WMV310" s="30"/>
      <c r="WMW310" s="30"/>
      <c r="WMX310" s="30"/>
      <c r="WMY310" s="30"/>
      <c r="WMZ310" s="30"/>
      <c r="WNA310" s="30"/>
      <c r="WNB310" s="30"/>
      <c r="WNC310" s="30"/>
      <c r="WND310" s="30"/>
      <c r="WNE310" s="30"/>
      <c r="WNF310" s="30"/>
      <c r="WNG310" s="30"/>
      <c r="WNH310" s="30"/>
      <c r="WNI310" s="30"/>
      <c r="WNJ310" s="30"/>
      <c r="WNK310" s="30"/>
      <c r="WNL310" s="30"/>
      <c r="WNM310" s="30"/>
      <c r="WNN310" s="30"/>
      <c r="WNO310" s="30"/>
      <c r="WNP310" s="30"/>
      <c r="WNQ310" s="30"/>
      <c r="WNR310" s="30"/>
      <c r="WNS310" s="30"/>
      <c r="WNT310" s="30"/>
      <c r="WNU310" s="30"/>
      <c r="WNV310" s="30"/>
      <c r="WNW310" s="30"/>
      <c r="WNX310" s="30"/>
      <c r="WNY310" s="30"/>
      <c r="WNZ310" s="30"/>
      <c r="WOA310" s="30"/>
      <c r="WOB310" s="30"/>
      <c r="WOC310" s="30"/>
      <c r="WOD310" s="30"/>
      <c r="WOE310" s="30"/>
      <c r="WOF310" s="30"/>
      <c r="WOG310" s="30"/>
      <c r="WOH310" s="30"/>
      <c r="WOI310" s="30"/>
      <c r="WOJ310" s="30"/>
      <c r="WOK310" s="30"/>
      <c r="WOL310" s="30"/>
      <c r="WOM310" s="30"/>
      <c r="WON310" s="30"/>
      <c r="WOO310" s="30"/>
      <c r="WOP310" s="30"/>
      <c r="WOQ310" s="30"/>
      <c r="WOR310" s="30"/>
      <c r="WOS310" s="30"/>
      <c r="WOT310" s="30"/>
      <c r="WOU310" s="30"/>
      <c r="WOV310" s="30"/>
      <c r="WOW310" s="30"/>
      <c r="WOX310" s="30"/>
      <c r="WOY310" s="30"/>
      <c r="WOZ310" s="30"/>
      <c r="WPA310" s="30"/>
      <c r="WPB310" s="30"/>
      <c r="WPC310" s="30"/>
      <c r="WPD310" s="30"/>
      <c r="WPE310" s="30"/>
      <c r="WPF310" s="30"/>
      <c r="WPG310" s="30"/>
      <c r="WPH310" s="30"/>
      <c r="WPI310" s="30"/>
      <c r="WPJ310" s="30"/>
      <c r="WPK310" s="30"/>
      <c r="WPL310" s="30"/>
      <c r="WPM310" s="30"/>
      <c r="WPN310" s="30"/>
      <c r="WPO310" s="30"/>
      <c r="WPP310" s="30"/>
      <c r="WPQ310" s="30"/>
      <c r="WPR310" s="30"/>
      <c r="WPS310" s="30"/>
      <c r="WPT310" s="30"/>
      <c r="WPU310" s="30"/>
      <c r="WPV310" s="30"/>
      <c r="WPW310" s="30"/>
      <c r="WPX310" s="30"/>
      <c r="WPY310" s="30"/>
      <c r="WPZ310" s="30"/>
      <c r="WQA310" s="30"/>
      <c r="WQB310" s="30"/>
      <c r="WQC310" s="30"/>
      <c r="WQD310" s="30"/>
      <c r="WQE310" s="30"/>
      <c r="WQF310" s="30"/>
      <c r="WQG310" s="30"/>
      <c r="WQH310" s="30"/>
      <c r="WQI310" s="30"/>
      <c r="WQJ310" s="30"/>
      <c r="WQK310" s="30"/>
      <c r="WQL310" s="30"/>
      <c r="WQM310" s="30"/>
      <c r="WQN310" s="30"/>
      <c r="WQO310" s="30"/>
      <c r="WQP310" s="30"/>
      <c r="WQQ310" s="30"/>
      <c r="WQR310" s="30"/>
      <c r="WQS310" s="30"/>
      <c r="WQT310" s="30"/>
      <c r="WQU310" s="30"/>
      <c r="WQV310" s="30"/>
      <c r="WQW310" s="30"/>
      <c r="WQX310" s="30"/>
      <c r="WQY310" s="30"/>
      <c r="WQZ310" s="30"/>
      <c r="WRA310" s="30"/>
      <c r="WRB310" s="30"/>
      <c r="WRC310" s="30"/>
      <c r="WRD310" s="30"/>
      <c r="WRE310" s="30"/>
      <c r="WRF310" s="30"/>
      <c r="WRG310" s="30"/>
      <c r="WRH310" s="30"/>
      <c r="WRI310" s="30"/>
      <c r="WRJ310" s="30"/>
      <c r="WRK310" s="30"/>
      <c r="WRL310" s="30"/>
      <c r="WRM310" s="30"/>
      <c r="WRN310" s="30"/>
      <c r="WRO310" s="30"/>
      <c r="WRP310" s="30"/>
      <c r="WRQ310" s="30"/>
      <c r="WRR310" s="30"/>
      <c r="WRS310" s="30"/>
      <c r="WRT310" s="30"/>
      <c r="WRU310" s="30"/>
      <c r="WRV310" s="30"/>
      <c r="WRW310" s="30"/>
      <c r="WRX310" s="30"/>
      <c r="WRY310" s="30"/>
      <c r="WRZ310" s="30"/>
      <c r="WSA310" s="30"/>
      <c r="WSB310" s="30"/>
      <c r="WSC310" s="30"/>
      <c r="WSD310" s="30"/>
      <c r="WSE310" s="30"/>
      <c r="WSF310" s="30"/>
      <c r="WSG310" s="30"/>
      <c r="WSH310" s="30"/>
      <c r="WSI310" s="30"/>
      <c r="WSJ310" s="30"/>
      <c r="WSK310" s="30"/>
      <c r="WSL310" s="30"/>
      <c r="WSM310" s="30"/>
      <c r="WSN310" s="30"/>
      <c r="WSO310" s="30"/>
      <c r="WSP310" s="30"/>
      <c r="WSQ310" s="30"/>
      <c r="WSR310" s="30"/>
      <c r="WSS310" s="30"/>
      <c r="WST310" s="30"/>
      <c r="WSU310" s="30"/>
      <c r="WSV310" s="30"/>
      <c r="WSW310" s="30"/>
      <c r="WSX310" s="30"/>
      <c r="WSY310" s="30"/>
      <c r="WSZ310" s="30"/>
      <c r="WTA310" s="30"/>
      <c r="WTB310" s="30"/>
      <c r="WTC310" s="30"/>
      <c r="WTD310" s="30"/>
      <c r="WTE310" s="30"/>
      <c r="WTF310" s="30"/>
      <c r="WTG310" s="30"/>
      <c r="WTH310" s="30"/>
      <c r="WTI310" s="30"/>
      <c r="WTJ310" s="30"/>
      <c r="WTK310" s="30"/>
      <c r="WTL310" s="30"/>
      <c r="WTM310" s="30"/>
      <c r="WTN310" s="30"/>
      <c r="WTO310" s="30"/>
      <c r="WTP310" s="30"/>
      <c r="WTQ310" s="30"/>
      <c r="WTR310" s="30"/>
      <c r="WTS310" s="30"/>
      <c r="WTT310" s="30"/>
      <c r="WTU310" s="30"/>
      <c r="WTV310" s="30"/>
      <c r="WTW310" s="30"/>
      <c r="WTX310" s="30"/>
      <c r="WTY310" s="30"/>
      <c r="WTZ310" s="30"/>
      <c r="WUA310" s="30"/>
      <c r="WUB310" s="30"/>
      <c r="WUC310" s="30"/>
      <c r="WUD310" s="30"/>
      <c r="WUE310" s="30"/>
      <c r="WUF310" s="30"/>
      <c r="WUG310" s="30"/>
      <c r="WUH310" s="30"/>
      <c r="WUI310" s="30"/>
      <c r="WUJ310" s="30"/>
      <c r="WUK310" s="30"/>
      <c r="WUL310" s="30"/>
      <c r="WUM310" s="30"/>
      <c r="WUN310" s="30"/>
      <c r="WUO310" s="30"/>
      <c r="WUP310" s="30"/>
      <c r="WUQ310" s="30"/>
      <c r="WUR310" s="30"/>
      <c r="WUS310" s="30"/>
      <c r="WUT310" s="30"/>
      <c r="WUU310" s="30"/>
      <c r="WUV310" s="30"/>
      <c r="WUW310" s="30"/>
      <c r="WUX310" s="30"/>
      <c r="WUY310" s="30"/>
      <c r="WUZ310" s="30"/>
      <c r="WVA310" s="30"/>
      <c r="WVB310" s="30"/>
      <c r="WVC310" s="30"/>
      <c r="WVD310" s="30"/>
      <c r="WVE310" s="30"/>
      <c r="WVF310" s="30"/>
      <c r="WVG310" s="30"/>
      <c r="WVH310" s="30"/>
      <c r="WVI310" s="30"/>
      <c r="WVJ310" s="30"/>
      <c r="WVK310" s="30"/>
      <c r="WVL310" s="30"/>
      <c r="WVM310" s="30"/>
      <c r="WVN310" s="30"/>
      <c r="WVO310" s="30"/>
      <c r="WVP310" s="30"/>
      <c r="WVQ310" s="30"/>
      <c r="WVR310" s="30"/>
      <c r="WVS310" s="30"/>
      <c r="WVT310" s="30"/>
      <c r="WVU310" s="30"/>
      <c r="WVV310" s="30"/>
      <c r="WVW310" s="30"/>
      <c r="WVX310" s="30"/>
      <c r="WVY310" s="30"/>
      <c r="WVZ310" s="30"/>
      <c r="WWA310" s="30"/>
      <c r="WWB310" s="30"/>
      <c r="WWC310" s="30"/>
      <c r="WWD310" s="30"/>
      <c r="WWE310" s="30"/>
      <c r="WWF310" s="30"/>
      <c r="WWG310" s="30"/>
      <c r="WWH310" s="30"/>
      <c r="WWI310" s="30"/>
      <c r="WWJ310" s="30"/>
      <c r="WWK310" s="30"/>
      <c r="WWL310" s="30"/>
      <c r="WWM310" s="30"/>
      <c r="WWN310" s="30"/>
      <c r="WWO310" s="30"/>
      <c r="WWP310" s="30"/>
      <c r="WWQ310" s="30"/>
      <c r="WWR310" s="30"/>
      <c r="WWS310" s="30"/>
      <c r="WWT310" s="30"/>
      <c r="WWU310" s="30"/>
      <c r="WWV310" s="30"/>
      <c r="WWW310" s="30"/>
      <c r="WWX310" s="30"/>
      <c r="WWY310" s="30"/>
      <c r="WWZ310" s="30"/>
      <c r="WXA310" s="30"/>
      <c r="WXB310" s="30"/>
      <c r="WXC310" s="30"/>
      <c r="WXD310" s="30"/>
      <c r="WXE310" s="30"/>
      <c r="WXF310" s="30"/>
      <c r="WXG310" s="30"/>
      <c r="WXH310" s="30"/>
      <c r="WXI310" s="30"/>
      <c r="WXJ310" s="30"/>
      <c r="WXK310" s="30"/>
      <c r="WXL310" s="30"/>
      <c r="WXM310" s="30"/>
      <c r="WXN310" s="30"/>
      <c r="WXO310" s="30"/>
      <c r="WXP310" s="30"/>
      <c r="WXQ310" s="30"/>
      <c r="WXR310" s="30"/>
      <c r="WXS310" s="30"/>
      <c r="WXT310" s="30"/>
      <c r="WXU310" s="30"/>
      <c r="WXV310" s="30"/>
      <c r="WXW310" s="30"/>
      <c r="WXX310" s="30"/>
      <c r="WXY310" s="30"/>
      <c r="WXZ310" s="30"/>
      <c r="WYA310" s="30"/>
      <c r="WYB310" s="30"/>
      <c r="WYC310" s="30"/>
      <c r="WYD310" s="30"/>
      <c r="WYE310" s="30"/>
      <c r="WYF310" s="30"/>
      <c r="WYG310" s="30"/>
      <c r="WYH310" s="30"/>
      <c r="WYI310" s="30"/>
      <c r="WYJ310" s="30"/>
      <c r="WYK310" s="30"/>
      <c r="WYL310" s="30"/>
      <c r="WYM310" s="30"/>
      <c r="WYN310" s="30"/>
      <c r="WYO310" s="30"/>
      <c r="WYP310" s="30"/>
      <c r="WYQ310" s="30"/>
      <c r="WYR310" s="30"/>
      <c r="WYS310" s="30"/>
      <c r="WYT310" s="30"/>
      <c r="WYU310" s="30"/>
      <c r="WYV310" s="30"/>
      <c r="WYW310" s="30"/>
      <c r="WYX310" s="30"/>
      <c r="WYY310" s="30"/>
      <c r="WYZ310" s="30"/>
      <c r="WZA310" s="30"/>
      <c r="WZB310" s="30"/>
      <c r="WZC310" s="30"/>
      <c r="WZD310" s="30"/>
      <c r="WZE310" s="30"/>
      <c r="WZF310" s="30"/>
      <c r="WZG310" s="30"/>
      <c r="WZH310" s="30"/>
      <c r="WZI310" s="30"/>
      <c r="WZJ310" s="30"/>
      <c r="WZK310" s="30"/>
      <c r="WZL310" s="30"/>
      <c r="WZM310" s="30"/>
      <c r="WZN310" s="30"/>
      <c r="WZO310" s="30"/>
      <c r="WZP310" s="30"/>
      <c r="WZQ310" s="30"/>
      <c r="WZR310" s="30"/>
      <c r="WZS310" s="30"/>
      <c r="WZT310" s="30"/>
      <c r="WZU310" s="30"/>
      <c r="WZV310" s="30"/>
      <c r="WZW310" s="30"/>
      <c r="WZX310" s="30"/>
      <c r="WZY310" s="30"/>
      <c r="WZZ310" s="30"/>
      <c r="XAA310" s="30"/>
      <c r="XAB310" s="30"/>
      <c r="XAC310" s="30"/>
      <c r="XAD310" s="30"/>
      <c r="XAE310" s="30"/>
      <c r="XAF310" s="30"/>
      <c r="XAG310" s="30"/>
      <c r="XAH310" s="30"/>
      <c r="XAI310" s="30"/>
      <c r="XAJ310" s="30"/>
      <c r="XAK310" s="30"/>
      <c r="XAL310" s="30"/>
      <c r="XAM310" s="30"/>
      <c r="XAN310" s="30"/>
      <c r="XAO310" s="30"/>
      <c r="XAP310" s="30"/>
      <c r="XAQ310" s="30"/>
      <c r="XAR310" s="30"/>
      <c r="XAS310" s="30"/>
      <c r="XAT310" s="30"/>
      <c r="XAU310" s="30"/>
      <c r="XAV310" s="30"/>
      <c r="XAW310" s="30"/>
      <c r="XAX310" s="30"/>
      <c r="XAY310" s="30"/>
      <c r="XAZ310" s="30"/>
      <c r="XBA310" s="30"/>
      <c r="XBB310" s="30"/>
      <c r="XBC310" s="30"/>
      <c r="XBD310" s="30"/>
      <c r="XBE310" s="30"/>
      <c r="XBF310" s="30"/>
      <c r="XBG310" s="30"/>
      <c r="XBH310" s="30"/>
      <c r="XBI310" s="30"/>
      <c r="XBJ310" s="30"/>
      <c r="XBK310" s="30"/>
      <c r="XBL310" s="30"/>
      <c r="XBM310" s="30"/>
      <c r="XBN310" s="30"/>
      <c r="XBO310" s="30"/>
      <c r="XBP310" s="30"/>
      <c r="XBQ310" s="30"/>
      <c r="XBR310" s="30"/>
      <c r="XBS310" s="30"/>
      <c r="XBT310" s="30"/>
      <c r="XBU310" s="30"/>
      <c r="XBV310" s="30"/>
      <c r="XBW310" s="30"/>
      <c r="XBX310" s="30"/>
      <c r="XBY310" s="30"/>
      <c r="XBZ310" s="30"/>
      <c r="XCA310" s="30"/>
      <c r="XCB310" s="30"/>
      <c r="XCC310" s="30"/>
      <c r="XCD310" s="30"/>
      <c r="XCE310" s="30"/>
      <c r="XCF310" s="30"/>
      <c r="XCG310" s="30"/>
      <c r="XCH310" s="30"/>
      <c r="XCI310" s="30"/>
      <c r="XCJ310" s="30"/>
      <c r="XCK310" s="30"/>
      <c r="XCL310" s="30"/>
      <c r="XCM310" s="30"/>
      <c r="XCN310" s="30"/>
      <c r="XCO310" s="30"/>
      <c r="XCP310" s="30"/>
      <c r="XCQ310" s="30"/>
      <c r="XCR310" s="30"/>
      <c r="XCS310" s="30"/>
      <c r="XCT310" s="30"/>
      <c r="XCU310" s="30"/>
      <c r="XCV310" s="30"/>
      <c r="XCW310" s="30"/>
      <c r="XCX310" s="30"/>
      <c r="XCY310" s="30"/>
      <c r="XCZ310" s="30"/>
      <c r="XDA310" s="30"/>
      <c r="XDB310" s="30"/>
      <c r="XDC310" s="30"/>
      <c r="XDD310" s="30"/>
      <c r="XDE310" s="30"/>
      <c r="XDF310" s="30"/>
      <c r="XDG310" s="30"/>
      <c r="XDH310" s="30"/>
      <c r="XDI310" s="30"/>
      <c r="XDJ310" s="30"/>
      <c r="XDK310" s="30"/>
      <c r="XDL310" s="30"/>
      <c r="XDM310" s="30"/>
      <c r="XDN310" s="30"/>
      <c r="XDO310" s="30"/>
      <c r="XDP310" s="30"/>
      <c r="XDQ310" s="30"/>
      <c r="XDR310" s="30"/>
      <c r="XDS310" s="30"/>
      <c r="XDT310" s="30"/>
      <c r="XDU310" s="30"/>
      <c r="XDV310" s="30"/>
      <c r="XDW310" s="30"/>
      <c r="XDX310" s="30"/>
      <c r="XDY310" s="30"/>
      <c r="XDZ310" s="30"/>
      <c r="XEA310" s="30"/>
      <c r="XEB310" s="30"/>
      <c r="XEC310" s="30"/>
      <c r="XED310" s="30"/>
      <c r="XEE310" s="30"/>
      <c r="XEF310" s="30"/>
      <c r="XEG310" s="30"/>
      <c r="XEH310" s="30"/>
      <c r="XEI310" s="30"/>
      <c r="XEJ310" s="30"/>
      <c r="XEK310" s="30"/>
      <c r="XEL310" s="30"/>
      <c r="XEM310" s="30"/>
      <c r="XEN310" s="30"/>
      <c r="XEO310" s="30"/>
      <c r="XEP310" s="30"/>
      <c r="XEQ310" s="30"/>
      <c r="XER310" s="30"/>
      <c r="XES310" s="30"/>
      <c r="XET310" s="30"/>
      <c r="XEU310" s="30"/>
      <c r="XEV310" s="30"/>
      <c r="XEW310" s="30"/>
      <c r="XEX310" s="30"/>
      <c r="XEY310" s="30"/>
      <c r="XEZ310" s="30"/>
      <c r="XFA310" s="30"/>
      <c r="XFB310" s="30"/>
      <c r="XFC310" s="30"/>
      <c r="XFD310" s="30"/>
    </row>
    <row r="311" spans="1:16384" s="26" customFormat="1">
      <c r="A311" s="23" t="s">
        <v>1604</v>
      </c>
      <c r="B311" s="54" t="s">
        <v>398</v>
      </c>
      <c r="C311" s="23" t="s">
        <v>50</v>
      </c>
      <c r="D311" s="21" t="s">
        <v>70</v>
      </c>
      <c r="E311" s="303">
        <v>15300</v>
      </c>
      <c r="F311" s="303"/>
      <c r="G311" s="30">
        <f>E311/4*0.95</f>
        <v>3633.75</v>
      </c>
      <c r="H311" s="30">
        <v>740</v>
      </c>
      <c r="I311" s="30">
        <f>E311*1.01/24</f>
        <v>643.875</v>
      </c>
      <c r="J311" s="99"/>
      <c r="M311" s="210">
        <v>20</v>
      </c>
      <c r="N311" s="30">
        <f>G311</f>
        <v>3633.75</v>
      </c>
      <c r="O311" s="4">
        <f t="shared" ref="O311" si="99">N311/5</f>
        <v>726.75</v>
      </c>
      <c r="P311" s="4">
        <f t="shared" si="85"/>
        <v>611.68124999999998</v>
      </c>
      <c r="Q311" s="4">
        <f>H311*0.9</f>
        <v>666</v>
      </c>
      <c r="R311" s="30">
        <f t="shared" si="86"/>
        <v>560.55000000000007</v>
      </c>
      <c r="S311" s="4">
        <f t="shared" si="57"/>
        <v>13770</v>
      </c>
      <c r="T311" s="4"/>
    </row>
    <row r="312" spans="1:16384" s="20" customFormat="1">
      <c r="A312" s="23" t="s">
        <v>1605</v>
      </c>
      <c r="B312" s="54" t="s">
        <v>1005</v>
      </c>
      <c r="C312" s="23" t="s">
        <v>74</v>
      </c>
      <c r="D312" s="21" t="s">
        <v>75</v>
      </c>
      <c r="E312" s="28">
        <v>26316</v>
      </c>
      <c r="F312" s="28"/>
      <c r="G312" s="30">
        <f>E312/3*0.95</f>
        <v>8333.4</v>
      </c>
      <c r="H312" s="30"/>
      <c r="I312" s="30">
        <f>E312/M312</f>
        <v>1462</v>
      </c>
      <c r="J312" s="214"/>
      <c r="M312" s="210">
        <v>18</v>
      </c>
      <c r="N312" s="30">
        <f>G312</f>
        <v>8333.4</v>
      </c>
      <c r="O312" s="4"/>
      <c r="P312" s="4">
        <f t="shared" si="85"/>
        <v>1402.789</v>
      </c>
      <c r="R312" s="4">
        <f t="shared" ref="R312:R314" si="100">I312*0.9</f>
        <v>1315.8</v>
      </c>
      <c r="S312" s="4">
        <f t="shared" si="57"/>
        <v>23684.400000000001</v>
      </c>
      <c r="T312" s="4"/>
    </row>
    <row r="313" spans="1:16384" s="20" customFormat="1">
      <c r="A313" s="23" t="s">
        <v>1606</v>
      </c>
      <c r="B313" s="54" t="s">
        <v>1009</v>
      </c>
      <c r="C313" s="23" t="s">
        <v>74</v>
      </c>
      <c r="D313" s="21" t="s">
        <v>75</v>
      </c>
      <c r="E313" s="28">
        <v>21060</v>
      </c>
      <c r="F313" s="28"/>
      <c r="G313" s="30">
        <f>E313/3*0.95</f>
        <v>6669</v>
      </c>
      <c r="H313" s="30"/>
      <c r="I313" s="30">
        <f>E313/M313</f>
        <v>1170</v>
      </c>
      <c r="J313" s="214"/>
      <c r="M313" s="210">
        <v>18</v>
      </c>
      <c r="N313" s="30">
        <f>G313</f>
        <v>6669</v>
      </c>
      <c r="O313" s="4"/>
      <c r="P313" s="4">
        <f t="shared" si="85"/>
        <v>1122.615</v>
      </c>
      <c r="R313" s="4">
        <f t="shared" si="100"/>
        <v>1053</v>
      </c>
      <c r="S313" s="4">
        <f t="shared" si="57"/>
        <v>18954</v>
      </c>
      <c r="T313" s="4"/>
    </row>
    <row r="314" spans="1:16384" s="26" customFormat="1">
      <c r="A314" s="23" t="s">
        <v>1607</v>
      </c>
      <c r="B314" s="54" t="s">
        <v>1532</v>
      </c>
      <c r="C314" s="23" t="s">
        <v>74</v>
      </c>
      <c r="D314" s="21" t="s">
        <v>75</v>
      </c>
      <c r="E314" s="309">
        <v>20000</v>
      </c>
      <c r="F314" s="309"/>
      <c r="G314" s="30">
        <f>E314/3*0.95</f>
        <v>6333.333333333333</v>
      </c>
      <c r="H314" s="30"/>
      <c r="I314" s="30">
        <f>E314/M314</f>
        <v>1111.1111111111111</v>
      </c>
      <c r="J314" s="214"/>
      <c r="K314" s="20"/>
      <c r="L314" s="20"/>
      <c r="M314" s="210">
        <v>18</v>
      </c>
      <c r="N314" s="30">
        <f>G314</f>
        <v>6333.333333333333</v>
      </c>
      <c r="O314" s="4"/>
      <c r="P314" s="4">
        <f t="shared" si="85"/>
        <v>1066.1111111111111</v>
      </c>
      <c r="R314" s="4">
        <f t="shared" si="100"/>
        <v>1000</v>
      </c>
      <c r="S314" s="4">
        <f t="shared" si="57"/>
        <v>18000</v>
      </c>
      <c r="T314" s="4"/>
    </row>
    <row r="315" spans="1:16384" s="20" customFormat="1">
      <c r="A315" s="231"/>
      <c r="B315" s="232"/>
      <c r="C315" s="325"/>
      <c r="D315" s="326"/>
      <c r="E315" s="236"/>
      <c r="F315" s="237"/>
      <c r="G315" s="237"/>
      <c r="H315" s="237"/>
      <c r="I315" s="237"/>
      <c r="J315" s="238"/>
      <c r="K315" s="239"/>
      <c r="L315" s="239"/>
      <c r="M315" s="240"/>
      <c r="N315" s="30"/>
      <c r="O315" s="269"/>
    </row>
    <row r="316" spans="1:16384" s="20" customFormat="1">
      <c r="A316" s="16" t="s">
        <v>645</v>
      </c>
      <c r="B316" s="200" t="s">
        <v>890</v>
      </c>
      <c r="C316" s="201"/>
      <c r="D316" s="129"/>
      <c r="E316" s="126" t="s">
        <v>343</v>
      </c>
      <c r="F316" s="126" t="s">
        <v>472</v>
      </c>
      <c r="G316" s="206" t="s">
        <v>679</v>
      </c>
      <c r="H316" s="206" t="s">
        <v>680</v>
      </c>
      <c r="I316" s="206" t="s">
        <v>681</v>
      </c>
      <c r="J316" s="206" t="s">
        <v>679</v>
      </c>
      <c r="K316" s="207" t="s">
        <v>682</v>
      </c>
      <c r="L316" s="207" t="s">
        <v>678</v>
      </c>
      <c r="M316" s="208" t="s">
        <v>458</v>
      </c>
      <c r="O316" s="209"/>
      <c r="P316" s="210"/>
    </row>
    <row r="317" spans="1:16384" s="20" customFormat="1">
      <c r="A317" s="23" t="s">
        <v>586</v>
      </c>
      <c r="B317" s="52" t="s">
        <v>738</v>
      </c>
      <c r="C317" s="23" t="s">
        <v>46</v>
      </c>
      <c r="D317" s="21" t="s">
        <v>68</v>
      </c>
      <c r="E317" s="199">
        <v>21510</v>
      </c>
      <c r="F317" s="211"/>
      <c r="G317" s="30">
        <v>6811.5</v>
      </c>
      <c r="I317" s="30">
        <v>1195</v>
      </c>
      <c r="J317" s="212"/>
      <c r="M317" s="213">
        <v>18</v>
      </c>
      <c r="O317" s="24"/>
      <c r="P317" s="45"/>
    </row>
    <row r="318" spans="1:16384" s="20" customFormat="1">
      <c r="A318" s="23" t="s">
        <v>587</v>
      </c>
      <c r="B318" s="52" t="s">
        <v>739</v>
      </c>
      <c r="C318" s="23" t="s">
        <v>46</v>
      </c>
      <c r="D318" s="21" t="s">
        <v>68</v>
      </c>
      <c r="E318" s="199">
        <v>37080</v>
      </c>
      <c r="F318" s="199"/>
      <c r="G318" s="30">
        <v>11742</v>
      </c>
      <c r="I318" s="30">
        <v>2060</v>
      </c>
      <c r="J318" s="212"/>
      <c r="M318" s="213">
        <v>18</v>
      </c>
      <c r="O318" s="30"/>
      <c r="P318" s="45"/>
    </row>
    <row r="319" spans="1:16384" s="20" customFormat="1">
      <c r="A319" s="23" t="s">
        <v>588</v>
      </c>
      <c r="B319" s="52" t="s">
        <v>740</v>
      </c>
      <c r="C319" s="23" t="s">
        <v>46</v>
      </c>
      <c r="D319" s="21" t="s">
        <v>68</v>
      </c>
      <c r="E319" s="199">
        <v>21510</v>
      </c>
      <c r="F319" s="211"/>
      <c r="G319" s="30">
        <v>6811.5</v>
      </c>
      <c r="I319" s="30">
        <v>1195</v>
      </c>
      <c r="J319" s="214"/>
      <c r="M319" s="213">
        <v>18</v>
      </c>
      <c r="N319" s="30"/>
      <c r="O319" s="24"/>
      <c r="P319" s="45"/>
    </row>
    <row r="320" spans="1:16384" s="20" customFormat="1">
      <c r="A320" s="23" t="s">
        <v>589</v>
      </c>
      <c r="B320" s="52" t="s">
        <v>741</v>
      </c>
      <c r="C320" s="23" t="s">
        <v>46</v>
      </c>
      <c r="D320" s="21" t="s">
        <v>68</v>
      </c>
      <c r="E320" s="199">
        <v>37080</v>
      </c>
      <c r="F320" s="199"/>
      <c r="G320" s="30">
        <v>11742</v>
      </c>
      <c r="I320" s="30">
        <v>2060</v>
      </c>
      <c r="J320" s="212"/>
      <c r="M320" s="213">
        <v>18</v>
      </c>
      <c r="N320" s="30"/>
      <c r="O320" s="24"/>
      <c r="P320" s="45"/>
    </row>
    <row r="321" spans="1:16" s="20" customFormat="1">
      <c r="A321" s="23" t="s">
        <v>1126</v>
      </c>
      <c r="B321" s="52" t="s">
        <v>742</v>
      </c>
      <c r="C321" s="23" t="s">
        <v>46</v>
      </c>
      <c r="D321" s="21" t="s">
        <v>68</v>
      </c>
      <c r="E321" s="199">
        <v>24720</v>
      </c>
      <c r="F321" s="211"/>
      <c r="G321" s="30">
        <v>7828</v>
      </c>
      <c r="I321" s="30">
        <v>1030</v>
      </c>
      <c r="J321" s="212"/>
      <c r="M321" s="213">
        <v>24</v>
      </c>
      <c r="O321" s="24"/>
      <c r="P321" s="45"/>
    </row>
    <row r="322" spans="1:16" s="20" customFormat="1">
      <c r="A322" s="23" t="s">
        <v>1127</v>
      </c>
      <c r="B322" s="52" t="s">
        <v>743</v>
      </c>
      <c r="C322" s="23" t="s">
        <v>46</v>
      </c>
      <c r="D322" s="21" t="s">
        <v>68</v>
      </c>
      <c r="E322" s="199">
        <v>49440</v>
      </c>
      <c r="F322" s="199"/>
      <c r="G322" s="30">
        <v>15656</v>
      </c>
      <c r="I322" s="30">
        <v>2060</v>
      </c>
      <c r="J322" s="212"/>
      <c r="M322" s="213">
        <v>24</v>
      </c>
      <c r="O322" s="30"/>
      <c r="P322" s="45"/>
    </row>
    <row r="323" spans="1:16" s="20" customFormat="1">
      <c r="A323" s="23" t="s">
        <v>1128</v>
      </c>
      <c r="B323" s="52" t="s">
        <v>746</v>
      </c>
      <c r="C323" s="23" t="s">
        <v>46</v>
      </c>
      <c r="D323" s="21" t="s">
        <v>68</v>
      </c>
      <c r="E323" s="199">
        <v>21510</v>
      </c>
      <c r="F323" s="215"/>
      <c r="G323" s="30">
        <v>6811.5</v>
      </c>
      <c r="H323" s="216"/>
      <c r="I323" s="30">
        <v>1195</v>
      </c>
      <c r="J323" s="26"/>
      <c r="M323" s="132">
        <v>18</v>
      </c>
      <c r="N323" s="30"/>
      <c r="O323" s="24"/>
      <c r="P323" s="45"/>
    </row>
    <row r="324" spans="1:16" s="20" customFormat="1">
      <c r="A324" s="23" t="s">
        <v>1129</v>
      </c>
      <c r="B324" s="52" t="s">
        <v>747</v>
      </c>
      <c r="C324" s="23" t="s">
        <v>46</v>
      </c>
      <c r="D324" s="21" t="s">
        <v>68</v>
      </c>
      <c r="E324" s="199">
        <v>37080</v>
      </c>
      <c r="F324" s="199"/>
      <c r="G324" s="30">
        <v>11742</v>
      </c>
      <c r="H324" s="216"/>
      <c r="I324" s="30">
        <v>2060</v>
      </c>
      <c r="J324" s="26"/>
      <c r="M324" s="132">
        <v>18</v>
      </c>
      <c r="N324" s="30"/>
      <c r="O324" s="24"/>
      <c r="P324" s="45"/>
    </row>
    <row r="325" spans="1:16" s="20" customFormat="1">
      <c r="A325" s="23" t="s">
        <v>1130</v>
      </c>
      <c r="B325" s="52" t="s">
        <v>748</v>
      </c>
      <c r="C325" s="23" t="s">
        <v>46</v>
      </c>
      <c r="D325" s="21" t="s">
        <v>68</v>
      </c>
      <c r="E325" s="199">
        <v>21510</v>
      </c>
      <c r="F325" s="211"/>
      <c r="G325" s="30">
        <v>6811.5</v>
      </c>
      <c r="I325" s="30">
        <v>1195</v>
      </c>
      <c r="J325" s="212"/>
      <c r="M325" s="213">
        <v>18</v>
      </c>
      <c r="N325" s="30"/>
      <c r="O325" s="24"/>
      <c r="P325" s="45"/>
    </row>
    <row r="326" spans="1:16" s="20" customFormat="1">
      <c r="A326" s="23" t="s">
        <v>1131</v>
      </c>
      <c r="B326" s="52" t="s">
        <v>749</v>
      </c>
      <c r="C326" s="23" t="s">
        <v>46</v>
      </c>
      <c r="D326" s="21" t="s">
        <v>68</v>
      </c>
      <c r="E326" s="199">
        <v>37080</v>
      </c>
      <c r="F326" s="199"/>
      <c r="G326" s="30">
        <v>11742</v>
      </c>
      <c r="I326" s="30">
        <v>2060</v>
      </c>
      <c r="J326" s="212"/>
      <c r="M326" s="213">
        <v>18</v>
      </c>
      <c r="N326" s="30"/>
      <c r="O326" s="24"/>
      <c r="P326" s="45"/>
    </row>
    <row r="327" spans="1:16" s="20" customFormat="1">
      <c r="A327" s="23" t="s">
        <v>1132</v>
      </c>
      <c r="B327" s="52" t="s">
        <v>750</v>
      </c>
      <c r="C327" s="23" t="s">
        <v>46</v>
      </c>
      <c r="D327" s="21" t="s">
        <v>68</v>
      </c>
      <c r="E327" s="199">
        <v>21510</v>
      </c>
      <c r="F327" s="211"/>
      <c r="G327" s="30">
        <v>6811.5</v>
      </c>
      <c r="I327" s="30">
        <v>1195</v>
      </c>
      <c r="J327" s="212"/>
      <c r="M327" s="213">
        <v>18</v>
      </c>
      <c r="N327" s="30"/>
      <c r="O327" s="24"/>
      <c r="P327" s="45"/>
    </row>
    <row r="328" spans="1:16" s="20" customFormat="1">
      <c r="A328" s="23" t="s">
        <v>1133</v>
      </c>
      <c r="B328" s="52" t="s">
        <v>751</v>
      </c>
      <c r="C328" s="23" t="s">
        <v>46</v>
      </c>
      <c r="D328" s="21" t="s">
        <v>68</v>
      </c>
      <c r="E328" s="199">
        <v>37080</v>
      </c>
      <c r="F328" s="199"/>
      <c r="G328" s="30">
        <v>11742</v>
      </c>
      <c r="I328" s="30">
        <v>2060</v>
      </c>
      <c r="J328" s="212"/>
      <c r="M328" s="213">
        <v>18</v>
      </c>
      <c r="N328" s="30"/>
      <c r="O328" s="24"/>
      <c r="P328" s="45"/>
    </row>
    <row r="329" spans="1:16" s="20" customFormat="1">
      <c r="A329" s="23" t="s">
        <v>1134</v>
      </c>
      <c r="B329" s="52" t="s">
        <v>752</v>
      </c>
      <c r="C329" s="23" t="s">
        <v>46</v>
      </c>
      <c r="D329" s="21" t="s">
        <v>68</v>
      </c>
      <c r="E329" s="199">
        <v>21510</v>
      </c>
      <c r="F329" s="211"/>
      <c r="G329" s="30">
        <v>6811.5</v>
      </c>
      <c r="I329" s="30">
        <v>1195</v>
      </c>
      <c r="J329" s="212"/>
      <c r="M329" s="213">
        <v>18</v>
      </c>
      <c r="N329" s="30"/>
      <c r="O329" s="24"/>
      <c r="P329" s="45"/>
    </row>
    <row r="330" spans="1:16" s="20" customFormat="1">
      <c r="A330" s="23" t="s">
        <v>1135</v>
      </c>
      <c r="B330" s="52" t="s">
        <v>753</v>
      </c>
      <c r="C330" s="23" t="s">
        <v>46</v>
      </c>
      <c r="D330" s="21" t="s">
        <v>68</v>
      </c>
      <c r="E330" s="199">
        <v>37080</v>
      </c>
      <c r="F330" s="199"/>
      <c r="G330" s="30">
        <v>11742</v>
      </c>
      <c r="I330" s="30">
        <v>2060</v>
      </c>
      <c r="J330" s="212"/>
      <c r="M330" s="213">
        <v>18</v>
      </c>
      <c r="N330" s="30"/>
      <c r="O330" s="24"/>
      <c r="P330" s="45"/>
    </row>
    <row r="331" spans="1:16" s="20" customFormat="1">
      <c r="A331" s="23" t="s">
        <v>1136</v>
      </c>
      <c r="B331" s="52" t="s">
        <v>754</v>
      </c>
      <c r="C331" s="23" t="s">
        <v>46</v>
      </c>
      <c r="D331" s="21" t="s">
        <v>68</v>
      </c>
      <c r="E331" s="199">
        <v>21510</v>
      </c>
      <c r="F331" s="211"/>
      <c r="G331" s="30">
        <v>6811.5</v>
      </c>
      <c r="I331" s="30">
        <v>1195</v>
      </c>
      <c r="J331" s="212"/>
      <c r="M331" s="213">
        <v>18</v>
      </c>
      <c r="N331" s="30"/>
      <c r="O331" s="24"/>
      <c r="P331" s="45"/>
    </row>
    <row r="332" spans="1:16" s="20" customFormat="1">
      <c r="A332" s="23" t="s">
        <v>1137</v>
      </c>
      <c r="B332" s="52" t="s">
        <v>755</v>
      </c>
      <c r="C332" s="23" t="s">
        <v>46</v>
      </c>
      <c r="D332" s="21" t="s">
        <v>68</v>
      </c>
      <c r="E332" s="199">
        <v>37080</v>
      </c>
      <c r="F332" s="199"/>
      <c r="G332" s="30">
        <v>11742</v>
      </c>
      <c r="I332" s="30">
        <v>2060</v>
      </c>
      <c r="J332" s="212"/>
      <c r="M332" s="213">
        <v>18</v>
      </c>
      <c r="N332" s="30"/>
      <c r="O332" s="24"/>
      <c r="P332" s="45"/>
    </row>
    <row r="333" spans="1:16" s="20" customFormat="1">
      <c r="A333" s="23" t="s">
        <v>1608</v>
      </c>
      <c r="B333" s="52" t="s">
        <v>756</v>
      </c>
      <c r="C333" s="23" t="s">
        <v>46</v>
      </c>
      <c r="D333" s="21" t="s">
        <v>68</v>
      </c>
      <c r="E333" s="199">
        <v>21510</v>
      </c>
      <c r="F333" s="211"/>
      <c r="G333" s="30">
        <v>6811.5</v>
      </c>
      <c r="I333" s="30">
        <v>1195</v>
      </c>
      <c r="J333" s="212"/>
      <c r="M333" s="213">
        <v>18</v>
      </c>
      <c r="N333" s="30"/>
      <c r="O333" s="24"/>
      <c r="P333" s="45"/>
    </row>
    <row r="334" spans="1:16" s="20" customFormat="1">
      <c r="A334" s="23" t="s">
        <v>1609</v>
      </c>
      <c r="B334" s="52" t="s">
        <v>757</v>
      </c>
      <c r="C334" s="23" t="s">
        <v>46</v>
      </c>
      <c r="D334" s="21" t="s">
        <v>68</v>
      </c>
      <c r="E334" s="199">
        <v>37080</v>
      </c>
      <c r="F334" s="199"/>
      <c r="G334" s="30">
        <v>11742</v>
      </c>
      <c r="I334" s="30">
        <v>2060</v>
      </c>
      <c r="J334" s="212"/>
      <c r="M334" s="213">
        <v>18</v>
      </c>
      <c r="N334" s="30"/>
      <c r="O334" s="24"/>
      <c r="P334" s="45"/>
    </row>
    <row r="335" spans="1:16" s="26" customFormat="1">
      <c r="A335" s="23" t="s">
        <v>1610</v>
      </c>
      <c r="B335" s="52" t="s">
        <v>744</v>
      </c>
      <c r="C335" s="23" t="s">
        <v>46</v>
      </c>
      <c r="D335" s="21" t="s">
        <v>68</v>
      </c>
      <c r="E335" s="199">
        <v>21510</v>
      </c>
      <c r="F335" s="211"/>
      <c r="G335" s="30">
        <v>6811.5</v>
      </c>
      <c r="H335" s="20"/>
      <c r="I335" s="30">
        <v>1195</v>
      </c>
      <c r="J335" s="212"/>
      <c r="M335" s="213">
        <v>18</v>
      </c>
      <c r="N335" s="30"/>
      <c r="O335" s="24"/>
      <c r="P335" s="45"/>
    </row>
    <row r="336" spans="1:16" s="26" customFormat="1">
      <c r="A336" s="23" t="s">
        <v>1611</v>
      </c>
      <c r="B336" s="52" t="s">
        <v>745</v>
      </c>
      <c r="C336" s="23" t="s">
        <v>46</v>
      </c>
      <c r="D336" s="21" t="s">
        <v>68</v>
      </c>
      <c r="E336" s="199">
        <v>37080</v>
      </c>
      <c r="F336" s="199"/>
      <c r="G336" s="30">
        <v>11742</v>
      </c>
      <c r="H336" s="30"/>
      <c r="I336" s="30">
        <v>2060</v>
      </c>
      <c r="J336" s="212"/>
      <c r="M336" s="213">
        <v>18</v>
      </c>
      <c r="N336" s="30"/>
      <c r="O336" s="24"/>
      <c r="P336" s="45"/>
    </row>
    <row r="337" spans="1:16" s="26" customFormat="1">
      <c r="A337" s="23" t="s">
        <v>1612</v>
      </c>
      <c r="B337" s="52" t="s">
        <v>989</v>
      </c>
      <c r="C337" s="23" t="s">
        <v>46</v>
      </c>
      <c r="D337" s="21" t="s">
        <v>68</v>
      </c>
      <c r="E337" s="261">
        <v>24720</v>
      </c>
      <c r="F337" s="261"/>
      <c r="G337" s="30">
        <v>7828</v>
      </c>
      <c r="H337" s="30"/>
      <c r="I337" s="30">
        <v>1030</v>
      </c>
      <c r="J337" s="212"/>
      <c r="M337" s="260">
        <v>24</v>
      </c>
      <c r="N337" s="30"/>
      <c r="O337" s="24"/>
      <c r="P337" s="45"/>
    </row>
    <row r="338" spans="1:16" s="26" customFormat="1">
      <c r="A338" s="23" t="s">
        <v>1613</v>
      </c>
      <c r="B338" s="52" t="s">
        <v>990</v>
      </c>
      <c r="C338" s="23" t="s">
        <v>46</v>
      </c>
      <c r="D338" s="21" t="s">
        <v>68</v>
      </c>
      <c r="E338" s="261">
        <v>49440</v>
      </c>
      <c r="F338" s="261"/>
      <c r="G338" s="30">
        <v>15656</v>
      </c>
      <c r="H338" s="30"/>
      <c r="I338" s="30">
        <v>2060</v>
      </c>
      <c r="J338" s="212"/>
      <c r="M338" s="260">
        <v>24</v>
      </c>
      <c r="N338" s="30"/>
      <c r="O338" s="24"/>
      <c r="P338" s="45"/>
    </row>
    <row r="339" spans="1:16" s="26" customFormat="1">
      <c r="A339" s="23" t="s">
        <v>1614</v>
      </c>
      <c r="B339" s="52" t="s">
        <v>504</v>
      </c>
      <c r="C339" s="23" t="s">
        <v>59</v>
      </c>
      <c r="D339" s="21" t="s">
        <v>60</v>
      </c>
      <c r="E339" s="199">
        <v>13260</v>
      </c>
      <c r="F339" s="211"/>
      <c r="G339" s="30">
        <f t="shared" ref="G339" si="101">E339/3*0.95</f>
        <v>4199</v>
      </c>
      <c r="H339" s="30">
        <f>E339/M339</f>
        <v>884</v>
      </c>
      <c r="I339" s="30"/>
      <c r="J339" s="99"/>
      <c r="M339" s="210">
        <v>15</v>
      </c>
      <c r="N339" s="30"/>
      <c r="O339" s="24"/>
      <c r="P339" s="45"/>
    </row>
    <row r="340" spans="1:16" s="26" customFormat="1">
      <c r="A340" s="23" t="s">
        <v>1615</v>
      </c>
      <c r="B340" s="52" t="s">
        <v>505</v>
      </c>
      <c r="C340" s="23" t="s">
        <v>59</v>
      </c>
      <c r="D340" s="21" t="s">
        <v>60</v>
      </c>
      <c r="E340" s="199"/>
      <c r="F340" s="199">
        <v>5000</v>
      </c>
      <c r="H340" s="30"/>
      <c r="K340" s="212">
        <f>F340/M340</f>
        <v>333.33333333333331</v>
      </c>
      <c r="M340" s="210">
        <v>15</v>
      </c>
      <c r="N340" s="30"/>
      <c r="O340" s="24"/>
      <c r="P340" s="45"/>
    </row>
    <row r="341" spans="1:16" s="26" customFormat="1" ht="15" customHeight="1">
      <c r="A341" s="23" t="s">
        <v>1616</v>
      </c>
      <c r="B341" s="52" t="s">
        <v>506</v>
      </c>
      <c r="C341" s="23" t="s">
        <v>59</v>
      </c>
      <c r="D341" s="21" t="s">
        <v>60</v>
      </c>
      <c r="E341" s="199">
        <v>18000</v>
      </c>
      <c r="F341" s="199"/>
      <c r="G341" s="30">
        <f>E341/3*0.95</f>
        <v>5700</v>
      </c>
      <c r="H341" s="30">
        <f>E341/M341</f>
        <v>1200</v>
      </c>
      <c r="I341" s="30"/>
      <c r="J341" s="99"/>
      <c r="M341" s="210">
        <v>15</v>
      </c>
      <c r="N341" s="30"/>
      <c r="O341" s="24"/>
      <c r="P341" s="45"/>
    </row>
    <row r="342" spans="1:16" s="26" customFormat="1" ht="15" customHeight="1">
      <c r="A342" s="23" t="s">
        <v>1617</v>
      </c>
      <c r="B342" s="52" t="s">
        <v>507</v>
      </c>
      <c r="C342" s="23" t="s">
        <v>59</v>
      </c>
      <c r="D342" s="21" t="s">
        <v>60</v>
      </c>
      <c r="E342" s="199"/>
      <c r="F342" s="199">
        <v>7000</v>
      </c>
      <c r="H342" s="30"/>
      <c r="K342" s="212">
        <f>F342/M342</f>
        <v>466.66666666666669</v>
      </c>
      <c r="M342" s="210">
        <v>15</v>
      </c>
      <c r="N342" s="30"/>
      <c r="O342" s="24"/>
      <c r="P342" s="45"/>
    </row>
    <row r="343" spans="1:16" s="26" customFormat="1" ht="15" customHeight="1">
      <c r="A343" s="23" t="s">
        <v>1618</v>
      </c>
      <c r="B343" s="52" t="s">
        <v>73</v>
      </c>
      <c r="C343" s="23" t="s">
        <v>74</v>
      </c>
      <c r="D343" s="21" t="s">
        <v>75</v>
      </c>
      <c r="E343" s="199">
        <v>41500</v>
      </c>
      <c r="F343" s="211"/>
      <c r="G343" s="30">
        <f t="shared" ref="G343" si="102">E343/4*0.95</f>
        <v>9856.25</v>
      </c>
      <c r="H343" s="30">
        <f>E343/M343</f>
        <v>2075</v>
      </c>
      <c r="I343" s="30">
        <f t="shared" ref="I343" si="103">H343*5*1.01/6</f>
        <v>1746.4583333333333</v>
      </c>
      <c r="K343" s="99"/>
      <c r="M343" s="210">
        <v>20</v>
      </c>
      <c r="N343" s="30"/>
      <c r="O343" s="24"/>
      <c r="P343" s="45"/>
    </row>
    <row r="344" spans="1:16" s="26" customFormat="1" ht="15" customHeight="1">
      <c r="A344" s="23" t="s">
        <v>1619</v>
      </c>
      <c r="B344" s="52" t="s">
        <v>487</v>
      </c>
      <c r="C344" s="23" t="s">
        <v>74</v>
      </c>
      <c r="D344" s="21" t="s">
        <v>75</v>
      </c>
      <c r="E344" s="199"/>
      <c r="F344" s="199">
        <v>15000</v>
      </c>
      <c r="G344" s="30"/>
      <c r="H344" s="30"/>
      <c r="L344" s="212">
        <f>F344/M344</f>
        <v>625</v>
      </c>
      <c r="M344" s="210">
        <v>24</v>
      </c>
      <c r="N344" s="30"/>
      <c r="O344" s="24"/>
      <c r="P344" s="45"/>
    </row>
    <row r="345" spans="1:16" s="26" customFormat="1">
      <c r="A345" s="23" t="s">
        <v>1620</v>
      </c>
      <c r="B345" s="52" t="s">
        <v>486</v>
      </c>
      <c r="C345" s="23" t="s">
        <v>74</v>
      </c>
      <c r="D345" s="21" t="s">
        <v>75</v>
      </c>
      <c r="E345" s="199">
        <v>40000</v>
      </c>
      <c r="F345" s="199"/>
      <c r="G345" s="30">
        <f t="shared" ref="G345" si="104">E345/4*0.95</f>
        <v>9500</v>
      </c>
      <c r="H345" s="30">
        <f>E345/M345</f>
        <v>2000</v>
      </c>
      <c r="I345" s="30">
        <f t="shared" ref="I345" si="105">H345*5*1.01/6</f>
        <v>1683.3333333333333</v>
      </c>
      <c r="L345" s="212"/>
      <c r="M345" s="210">
        <v>20</v>
      </c>
      <c r="N345" s="30"/>
      <c r="O345" s="24"/>
      <c r="P345" s="45"/>
    </row>
    <row r="346" spans="1:16" s="26" customFormat="1">
      <c r="A346" s="23" t="s">
        <v>1621</v>
      </c>
      <c r="B346" s="52" t="s">
        <v>488</v>
      </c>
      <c r="C346" s="23" t="s">
        <v>74</v>
      </c>
      <c r="D346" s="21" t="s">
        <v>75</v>
      </c>
      <c r="E346" s="199"/>
      <c r="F346" s="199">
        <v>15000</v>
      </c>
      <c r="G346" s="30"/>
      <c r="H346" s="30"/>
      <c r="L346" s="212">
        <f>F346/M346</f>
        <v>625</v>
      </c>
      <c r="M346" s="210">
        <v>24</v>
      </c>
      <c r="N346" s="30"/>
      <c r="O346" s="24"/>
      <c r="P346" s="45"/>
    </row>
    <row r="347" spans="1:16" s="26" customFormat="1">
      <c r="A347" s="23" t="s">
        <v>1622</v>
      </c>
      <c r="B347" s="52" t="s">
        <v>489</v>
      </c>
      <c r="C347" s="23" t="s">
        <v>74</v>
      </c>
      <c r="D347" s="21" t="s">
        <v>75</v>
      </c>
      <c r="E347" s="199">
        <v>36000</v>
      </c>
      <c r="F347" s="211"/>
      <c r="G347" s="30">
        <f t="shared" ref="G347" si="106">E347/4*0.95</f>
        <v>8550</v>
      </c>
      <c r="H347" s="30">
        <f>E347/M347</f>
        <v>2000</v>
      </c>
      <c r="I347" s="30">
        <f t="shared" ref="I347" si="107">H347*5*1.01/6</f>
        <v>1683.3333333333333</v>
      </c>
      <c r="L347" s="212"/>
      <c r="M347" s="210">
        <v>18</v>
      </c>
      <c r="N347" s="30"/>
      <c r="O347" s="24"/>
      <c r="P347" s="45"/>
    </row>
    <row r="348" spans="1:16" s="26" customFormat="1">
      <c r="A348" s="23" t="s">
        <v>1623</v>
      </c>
      <c r="B348" s="52" t="s">
        <v>490</v>
      </c>
      <c r="C348" s="23" t="s">
        <v>74</v>
      </c>
      <c r="D348" s="21" t="s">
        <v>75</v>
      </c>
      <c r="E348" s="199"/>
      <c r="F348" s="199">
        <v>14040</v>
      </c>
      <c r="G348" s="30"/>
      <c r="H348" s="30"/>
      <c r="L348" s="212">
        <f>F348/M348</f>
        <v>780</v>
      </c>
      <c r="M348" s="210">
        <v>18</v>
      </c>
      <c r="N348" s="30"/>
      <c r="O348" s="24"/>
      <c r="P348" s="45"/>
    </row>
    <row r="349" spans="1:16" s="26" customFormat="1">
      <c r="A349" s="23" t="s">
        <v>1624</v>
      </c>
      <c r="B349" s="52" t="s">
        <v>491</v>
      </c>
      <c r="C349" s="23" t="s">
        <v>74</v>
      </c>
      <c r="D349" s="21" t="s">
        <v>75</v>
      </c>
      <c r="E349" s="261">
        <v>23940</v>
      </c>
      <c r="F349" s="261"/>
      <c r="G349" s="30">
        <f>E349/3*0.95</f>
        <v>7581</v>
      </c>
      <c r="H349" s="30"/>
      <c r="I349" s="30">
        <f>E349/M349</f>
        <v>1330</v>
      </c>
      <c r="L349" s="212"/>
      <c r="M349" s="210">
        <v>18</v>
      </c>
      <c r="N349" s="30"/>
      <c r="O349" s="24"/>
      <c r="P349" s="45"/>
    </row>
    <row r="350" spans="1:16" s="26" customFormat="1">
      <c r="A350" s="23" t="s">
        <v>1625</v>
      </c>
      <c r="B350" s="52" t="s">
        <v>492</v>
      </c>
      <c r="C350" s="23" t="s">
        <v>74</v>
      </c>
      <c r="D350" s="21" t="s">
        <v>75</v>
      </c>
      <c r="E350" s="199"/>
      <c r="F350" s="199">
        <v>8100</v>
      </c>
      <c r="G350" s="30"/>
      <c r="H350" s="30"/>
      <c r="L350" s="212">
        <f>F350/M350</f>
        <v>450</v>
      </c>
      <c r="M350" s="210">
        <v>18</v>
      </c>
      <c r="N350" s="30"/>
      <c r="O350" s="24"/>
      <c r="P350" s="45"/>
    </row>
    <row r="351" spans="1:16" s="26" customFormat="1">
      <c r="A351" s="23" t="s">
        <v>1626</v>
      </c>
      <c r="B351" s="52" t="s">
        <v>1063</v>
      </c>
      <c r="C351" s="23" t="s">
        <v>27</v>
      </c>
      <c r="D351" s="21" t="s">
        <v>66</v>
      </c>
      <c r="E351" s="199">
        <v>19500</v>
      </c>
      <c r="F351" s="215"/>
      <c r="G351" s="30">
        <f>E351/2*0.95</f>
        <v>9262.5</v>
      </c>
      <c r="H351" s="31"/>
      <c r="I351" s="30">
        <f>+E351/M351</f>
        <v>1625</v>
      </c>
      <c r="L351" s="30"/>
      <c r="M351" s="64">
        <v>12</v>
      </c>
      <c r="N351" s="30"/>
      <c r="O351" s="24"/>
      <c r="P351" s="45"/>
    </row>
    <row r="352" spans="1:16" s="26" customFormat="1">
      <c r="A352" s="23" t="s">
        <v>1627</v>
      </c>
      <c r="B352" s="52" t="s">
        <v>1064</v>
      </c>
      <c r="C352" s="23" t="s">
        <v>27</v>
      </c>
      <c r="D352" s="21" t="s">
        <v>66</v>
      </c>
      <c r="E352" s="199"/>
      <c r="F352" s="199">
        <v>7800</v>
      </c>
      <c r="G352" s="30"/>
      <c r="H352" s="30"/>
      <c r="I352" s="216"/>
      <c r="J352" s="30">
        <v>3705</v>
      </c>
      <c r="L352" s="30">
        <f>F352/M352</f>
        <v>650</v>
      </c>
      <c r="M352" s="64">
        <v>12</v>
      </c>
      <c r="N352" s="30"/>
      <c r="O352" s="24"/>
      <c r="P352" s="45"/>
    </row>
    <row r="353" spans="1:16" s="26" customFormat="1">
      <c r="A353" s="23" t="s">
        <v>1628</v>
      </c>
      <c r="B353" s="52" t="s">
        <v>1440</v>
      </c>
      <c r="C353" s="23" t="s">
        <v>27</v>
      </c>
      <c r="D353" s="21" t="s">
        <v>66</v>
      </c>
      <c r="E353" s="199">
        <v>29200</v>
      </c>
      <c r="F353" s="215"/>
      <c r="G353" s="30">
        <f t="shared" ref="G353" si="108">E353/4*0.95</f>
        <v>6935</v>
      </c>
      <c r="H353" s="30">
        <f>+E353/M353</f>
        <v>1460</v>
      </c>
      <c r="I353" s="30" t="s">
        <v>760</v>
      </c>
      <c r="L353" s="30"/>
      <c r="M353" s="64">
        <v>20</v>
      </c>
      <c r="N353" s="30"/>
      <c r="O353" s="24"/>
      <c r="P353" s="45"/>
    </row>
    <row r="354" spans="1:16" s="26" customFormat="1">
      <c r="A354" s="23" t="s">
        <v>1629</v>
      </c>
      <c r="B354" s="52" t="s">
        <v>1441</v>
      </c>
      <c r="C354" s="23" t="s">
        <v>27</v>
      </c>
      <c r="D354" s="21" t="s">
        <v>66</v>
      </c>
      <c r="E354" s="199"/>
      <c r="F354" s="199">
        <v>12000</v>
      </c>
      <c r="G354" s="30"/>
      <c r="H354" s="31"/>
      <c r="I354" s="30"/>
      <c r="J354" s="30">
        <v>5700</v>
      </c>
      <c r="K354" s="30">
        <f>F354/M354</f>
        <v>600</v>
      </c>
      <c r="L354" s="30" t="s">
        <v>760</v>
      </c>
      <c r="M354" s="64">
        <v>20</v>
      </c>
      <c r="N354" s="30"/>
      <c r="O354" s="24"/>
      <c r="P354" s="45"/>
    </row>
    <row r="355" spans="1:16" s="26" customFormat="1">
      <c r="A355" s="23" t="s">
        <v>1630</v>
      </c>
      <c r="B355" s="52" t="s">
        <v>1065</v>
      </c>
      <c r="C355" s="23" t="s">
        <v>27</v>
      </c>
      <c r="D355" s="21" t="s">
        <v>66</v>
      </c>
      <c r="E355" s="328">
        <v>21600</v>
      </c>
      <c r="F355" s="211"/>
      <c r="G355" s="30">
        <v>7125</v>
      </c>
      <c r="H355" s="30">
        <f>+E355/M355</f>
        <v>1800</v>
      </c>
      <c r="I355" s="30" t="s">
        <v>760</v>
      </c>
      <c r="J355" s="212"/>
      <c r="L355" s="30"/>
      <c r="M355" s="64">
        <v>12</v>
      </c>
      <c r="N355" s="30"/>
      <c r="O355" s="24"/>
      <c r="P355" s="45"/>
    </row>
    <row r="356" spans="1:16" s="26" customFormat="1">
      <c r="A356" s="23" t="s">
        <v>1631</v>
      </c>
      <c r="B356" s="52" t="s">
        <v>1066</v>
      </c>
      <c r="C356" s="23" t="s">
        <v>27</v>
      </c>
      <c r="D356" s="21" t="s">
        <v>66</v>
      </c>
      <c r="E356" s="328"/>
      <c r="F356" s="328">
        <v>14000</v>
      </c>
      <c r="G356" s="30"/>
      <c r="H356" s="30"/>
      <c r="J356" s="212">
        <v>6650</v>
      </c>
      <c r="K356" s="30">
        <v>700</v>
      </c>
      <c r="L356" s="30" t="s">
        <v>760</v>
      </c>
      <c r="M356" s="64">
        <v>12</v>
      </c>
      <c r="N356" s="30"/>
      <c r="O356" s="24"/>
      <c r="P356" s="45"/>
    </row>
    <row r="357" spans="1:16" s="26" customFormat="1">
      <c r="A357" s="23" t="s">
        <v>1632</v>
      </c>
      <c r="B357" s="52" t="s">
        <v>1442</v>
      </c>
      <c r="C357" s="23" t="s">
        <v>27</v>
      </c>
      <c r="D357" s="21" t="s">
        <v>66</v>
      </c>
      <c r="E357" s="328">
        <v>21000</v>
      </c>
      <c r="F357" s="215"/>
      <c r="G357" s="30">
        <f t="shared" ref="G357" si="109">E357/4*0.95</f>
        <v>4987.5</v>
      </c>
      <c r="H357" s="30">
        <f>E357/M357</f>
        <v>1050</v>
      </c>
      <c r="I357" s="30" t="s">
        <v>760</v>
      </c>
      <c r="K357" s="30"/>
      <c r="M357" s="64">
        <v>20</v>
      </c>
      <c r="N357" s="30"/>
      <c r="O357" s="24"/>
      <c r="P357" s="45"/>
    </row>
    <row r="358" spans="1:16" s="26" customFormat="1">
      <c r="A358" s="23" t="s">
        <v>1633</v>
      </c>
      <c r="B358" s="52" t="s">
        <v>1443</v>
      </c>
      <c r="C358" s="23" t="s">
        <v>27</v>
      </c>
      <c r="D358" s="21" t="s">
        <v>66</v>
      </c>
      <c r="E358" s="328"/>
      <c r="F358" s="328">
        <v>10000</v>
      </c>
      <c r="G358" s="30"/>
      <c r="H358" s="30"/>
      <c r="I358" s="216"/>
      <c r="J358" s="30">
        <v>5225</v>
      </c>
      <c r="K358" s="30">
        <f>F358/M358</f>
        <v>500</v>
      </c>
      <c r="L358" s="30" t="s">
        <v>760</v>
      </c>
      <c r="M358" s="64">
        <v>20</v>
      </c>
      <c r="N358" s="30"/>
      <c r="O358" s="24"/>
      <c r="P358" s="45"/>
    </row>
    <row r="359" spans="1:16" s="26" customFormat="1">
      <c r="A359" s="23" t="s">
        <v>1634</v>
      </c>
      <c r="B359" s="52" t="s">
        <v>1446</v>
      </c>
      <c r="C359" s="23" t="s">
        <v>27</v>
      </c>
      <c r="D359" s="21" t="s">
        <v>66</v>
      </c>
      <c r="E359" s="328">
        <v>21000</v>
      </c>
      <c r="F359" s="215"/>
      <c r="G359" s="30">
        <f t="shared" ref="G359" si="110">E359/4*0.95</f>
        <v>4987.5</v>
      </c>
      <c r="H359" s="30">
        <f>E359/M359</f>
        <v>1050</v>
      </c>
      <c r="I359" s="30" t="s">
        <v>760</v>
      </c>
      <c r="K359" s="30"/>
      <c r="L359" s="216"/>
      <c r="M359" s="64">
        <v>20</v>
      </c>
      <c r="N359" s="30"/>
      <c r="O359" s="30"/>
      <c r="P359" s="45"/>
    </row>
    <row r="360" spans="1:16" s="26" customFormat="1">
      <c r="A360" s="23" t="s">
        <v>1635</v>
      </c>
      <c r="B360" s="52" t="s">
        <v>1447</v>
      </c>
      <c r="C360" s="23" t="s">
        <v>27</v>
      </c>
      <c r="D360" s="21" t="s">
        <v>66</v>
      </c>
      <c r="E360" s="328"/>
      <c r="F360" s="328">
        <v>10000</v>
      </c>
      <c r="G360" s="30"/>
      <c r="H360" s="31"/>
      <c r="I360" s="30"/>
      <c r="J360" s="30">
        <v>5225</v>
      </c>
      <c r="K360" s="30">
        <f>F360/M360</f>
        <v>500</v>
      </c>
      <c r="L360" s="30" t="s">
        <v>760</v>
      </c>
      <c r="M360" s="64">
        <v>20</v>
      </c>
      <c r="N360" s="30"/>
      <c r="O360" s="30"/>
      <c r="P360" s="45"/>
    </row>
    <row r="361" spans="1:16" s="217" customFormat="1">
      <c r="A361" s="23" t="s">
        <v>1636</v>
      </c>
      <c r="B361" s="52" t="s">
        <v>987</v>
      </c>
      <c r="C361" s="23" t="s">
        <v>27</v>
      </c>
      <c r="D361" s="21" t="s">
        <v>66</v>
      </c>
      <c r="E361" s="328">
        <v>24000</v>
      </c>
      <c r="F361" s="328"/>
      <c r="G361" s="30">
        <f t="shared" ref="G361" si="111">E361/4*0.95</f>
        <v>5700</v>
      </c>
      <c r="H361" s="30">
        <f>E361/M361</f>
        <v>1600</v>
      </c>
      <c r="I361" s="30" t="s">
        <v>760</v>
      </c>
      <c r="J361" s="30"/>
      <c r="K361" s="30"/>
      <c r="L361" s="30"/>
      <c r="M361" s="132">
        <v>15</v>
      </c>
      <c r="N361" s="269"/>
      <c r="O361" s="63"/>
      <c r="P361" s="210"/>
    </row>
    <row r="362" spans="1:16" s="217" customFormat="1">
      <c r="A362" s="23" t="s">
        <v>1637</v>
      </c>
      <c r="B362" s="52" t="s">
        <v>988</v>
      </c>
      <c r="C362" s="23" t="s">
        <v>27</v>
      </c>
      <c r="D362" s="21" t="s">
        <v>66</v>
      </c>
      <c r="E362" s="328"/>
      <c r="F362" s="328">
        <v>9000</v>
      </c>
      <c r="G362" s="30"/>
      <c r="H362" s="30"/>
      <c r="I362" s="30"/>
      <c r="J362" s="30">
        <f>+F362/2*0.95</f>
        <v>4275</v>
      </c>
      <c r="K362" s="30">
        <f>F362/M362</f>
        <v>600</v>
      </c>
      <c r="L362" s="30" t="s">
        <v>760</v>
      </c>
      <c r="M362" s="132">
        <v>15</v>
      </c>
      <c r="N362" s="269"/>
      <c r="O362" s="63"/>
      <c r="P362" s="210"/>
    </row>
    <row r="363" spans="1:16" s="217" customFormat="1">
      <c r="A363" s="23" t="s">
        <v>1638</v>
      </c>
      <c r="B363" s="52" t="s">
        <v>991</v>
      </c>
      <c r="C363" s="23" t="s">
        <v>27</v>
      </c>
      <c r="D363" s="21" t="s">
        <v>66</v>
      </c>
      <c r="E363" s="261">
        <v>21000</v>
      </c>
      <c r="F363" s="261"/>
      <c r="G363" s="30">
        <f t="shared" ref="G363" si="112">E363/4*0.95</f>
        <v>4987.5</v>
      </c>
      <c r="H363" s="30">
        <f>E363/M363</f>
        <v>1050</v>
      </c>
      <c r="I363" s="30"/>
      <c r="J363" s="30"/>
      <c r="K363" s="30"/>
      <c r="L363" s="30"/>
      <c r="M363" s="132">
        <v>20</v>
      </c>
      <c r="N363" s="203"/>
      <c r="O363" s="63"/>
      <c r="P363" s="210"/>
    </row>
    <row r="364" spans="1:16" s="217" customFormat="1">
      <c r="A364" s="23" t="s">
        <v>1639</v>
      </c>
      <c r="B364" s="52" t="s">
        <v>992</v>
      </c>
      <c r="C364" s="23" t="s">
        <v>27</v>
      </c>
      <c r="D364" s="21" t="s">
        <v>66</v>
      </c>
      <c r="E364" s="261"/>
      <c r="F364" s="261">
        <v>10000</v>
      </c>
      <c r="G364" s="30"/>
      <c r="H364" s="30"/>
      <c r="I364" s="30"/>
      <c r="J364" s="30">
        <f>+F364/2*0.95</f>
        <v>4750</v>
      </c>
      <c r="K364" s="30">
        <v>500</v>
      </c>
      <c r="L364" s="30"/>
      <c r="M364" s="132">
        <v>20</v>
      </c>
      <c r="N364" s="203"/>
      <c r="O364" s="63"/>
      <c r="P364" s="210"/>
    </row>
    <row r="365" spans="1:16" s="217" customFormat="1">
      <c r="A365" s="23" t="s">
        <v>1640</v>
      </c>
      <c r="B365" s="52" t="s">
        <v>372</v>
      </c>
      <c r="C365" s="23" t="s">
        <v>27</v>
      </c>
      <c r="D365" s="21" t="s">
        <v>66</v>
      </c>
      <c r="E365" s="261">
        <v>21000</v>
      </c>
      <c r="F365" s="261"/>
      <c r="G365" s="30">
        <f t="shared" ref="G365" si="113">E365/4*0.95</f>
        <v>4987.5</v>
      </c>
      <c r="H365" s="30">
        <f>E365/M365</f>
        <v>1050</v>
      </c>
      <c r="I365" s="30"/>
      <c r="J365" s="30"/>
      <c r="K365" s="30"/>
      <c r="L365" s="30"/>
      <c r="M365" s="132">
        <v>20</v>
      </c>
      <c r="N365" s="203"/>
      <c r="O365" s="63"/>
      <c r="P365" s="210"/>
    </row>
    <row r="366" spans="1:16" s="217" customFormat="1">
      <c r="A366" s="23" t="s">
        <v>1641</v>
      </c>
      <c r="B366" s="52" t="s">
        <v>511</v>
      </c>
      <c r="C366" s="23" t="s">
        <v>27</v>
      </c>
      <c r="D366" s="21" t="s">
        <v>66</v>
      </c>
      <c r="E366" s="261"/>
      <c r="F366" s="261">
        <v>10000</v>
      </c>
      <c r="G366" s="30"/>
      <c r="H366" s="30"/>
      <c r="I366" s="30"/>
      <c r="J366" s="30">
        <f>+F366/2*0.95</f>
        <v>4750</v>
      </c>
      <c r="K366" s="30">
        <v>500</v>
      </c>
      <c r="L366" s="30"/>
      <c r="M366" s="132">
        <v>20</v>
      </c>
      <c r="N366" s="203"/>
      <c r="O366" s="63"/>
      <c r="P366" s="210"/>
    </row>
    <row r="367" spans="1:16" s="26" customFormat="1">
      <c r="A367" s="23" t="s">
        <v>1642</v>
      </c>
      <c r="B367" s="52" t="s">
        <v>502</v>
      </c>
      <c r="C367" s="23" t="s">
        <v>457</v>
      </c>
      <c r="D367" s="21" t="s">
        <v>71</v>
      </c>
      <c r="E367" s="199">
        <v>31200</v>
      </c>
      <c r="F367" s="211"/>
      <c r="G367" s="30">
        <f t="shared" ref="G367" si="114">E367/4*0.95</f>
        <v>7410</v>
      </c>
      <c r="H367" s="30">
        <f>E367/M367</f>
        <v>1560</v>
      </c>
      <c r="I367" s="30">
        <f t="shared" ref="I367" si="115">H367*5*1.01/6</f>
        <v>1313</v>
      </c>
      <c r="J367" s="212"/>
      <c r="M367" s="210">
        <v>20</v>
      </c>
      <c r="N367" s="30"/>
      <c r="O367" s="30"/>
      <c r="P367" s="45"/>
    </row>
    <row r="368" spans="1:16" s="26" customFormat="1">
      <c r="A368" s="23" t="s">
        <v>1643</v>
      </c>
      <c r="B368" s="52" t="s">
        <v>503</v>
      </c>
      <c r="C368" s="23" t="s">
        <v>457</v>
      </c>
      <c r="D368" s="21" t="s">
        <v>71</v>
      </c>
      <c r="E368" s="199"/>
      <c r="F368" s="199">
        <v>12000</v>
      </c>
      <c r="G368" s="30"/>
      <c r="H368" s="30"/>
      <c r="L368" s="212">
        <f>F368/M368</f>
        <v>500</v>
      </c>
      <c r="M368" s="210">
        <v>24</v>
      </c>
      <c r="N368" s="30"/>
      <c r="O368" s="30"/>
      <c r="P368" s="45"/>
    </row>
    <row r="369" spans="1:16" s="26" customFormat="1">
      <c r="A369" s="23" t="s">
        <v>1644</v>
      </c>
      <c r="B369" s="52" t="s">
        <v>453</v>
      </c>
      <c r="C369" s="23" t="s">
        <v>52</v>
      </c>
      <c r="D369" s="21" t="s">
        <v>71</v>
      </c>
      <c r="E369" s="199">
        <v>23200</v>
      </c>
      <c r="F369" s="211"/>
      <c r="G369" s="30">
        <f t="shared" ref="G369" si="116">E369/4*0.95</f>
        <v>5510</v>
      </c>
      <c r="H369" s="30">
        <f>E369/M369</f>
        <v>1160</v>
      </c>
      <c r="I369" s="30">
        <f t="shared" ref="I369" si="117">H369*5*1.01/6</f>
        <v>976.33333333333337</v>
      </c>
      <c r="L369" s="212"/>
      <c r="M369" s="210">
        <v>20</v>
      </c>
      <c r="N369" s="30"/>
      <c r="O369" s="30"/>
      <c r="P369" s="45"/>
    </row>
    <row r="370" spans="1:16" s="26" customFormat="1">
      <c r="A370" s="23" t="s">
        <v>1645</v>
      </c>
      <c r="B370" s="52" t="s">
        <v>498</v>
      </c>
      <c r="C370" s="23" t="s">
        <v>52</v>
      </c>
      <c r="D370" s="21" t="s">
        <v>71</v>
      </c>
      <c r="E370" s="199"/>
      <c r="F370" s="199">
        <v>9000</v>
      </c>
      <c r="G370" s="30"/>
      <c r="H370" s="30"/>
      <c r="L370" s="212">
        <f>F370/M370</f>
        <v>375</v>
      </c>
      <c r="M370" s="210">
        <v>24</v>
      </c>
      <c r="N370" s="30"/>
      <c r="O370" s="30"/>
      <c r="P370" s="45"/>
    </row>
    <row r="371" spans="1:16" s="26" customFormat="1">
      <c r="A371" s="23" t="s">
        <v>1646</v>
      </c>
      <c r="B371" s="52" t="s">
        <v>454</v>
      </c>
      <c r="C371" s="23" t="s">
        <v>52</v>
      </c>
      <c r="D371" s="21" t="s">
        <v>71</v>
      </c>
      <c r="E371" s="199">
        <v>23200</v>
      </c>
      <c r="F371" s="199"/>
      <c r="G371" s="30">
        <f t="shared" ref="G371" si="118">E371/4*0.95</f>
        <v>5510</v>
      </c>
      <c r="H371" s="30">
        <f>E371/M371</f>
        <v>1160</v>
      </c>
      <c r="I371" s="30">
        <f t="shared" ref="I371" si="119">H371*5*1.01/6</f>
        <v>976.33333333333337</v>
      </c>
      <c r="L371" s="212"/>
      <c r="M371" s="210">
        <v>20</v>
      </c>
      <c r="N371" s="30"/>
      <c r="O371" s="30"/>
      <c r="P371" s="45"/>
    </row>
    <row r="372" spans="1:16" s="26" customFormat="1">
      <c r="A372" s="23" t="s">
        <v>1647</v>
      </c>
      <c r="B372" s="52" t="s">
        <v>499</v>
      </c>
      <c r="C372" s="23" t="s">
        <v>52</v>
      </c>
      <c r="D372" s="21" t="s">
        <v>71</v>
      </c>
      <c r="E372" s="199"/>
      <c r="F372" s="199">
        <v>9000</v>
      </c>
      <c r="G372" s="30"/>
      <c r="H372" s="30"/>
      <c r="L372" s="212">
        <f>F372/M372</f>
        <v>375</v>
      </c>
      <c r="M372" s="210">
        <v>24</v>
      </c>
      <c r="N372" s="30"/>
      <c r="O372" s="30"/>
      <c r="P372" s="45"/>
    </row>
    <row r="373" spans="1:16" s="26" customFormat="1">
      <c r="A373" s="23" t="s">
        <v>1648</v>
      </c>
      <c r="B373" s="52" t="s">
        <v>456</v>
      </c>
      <c r="C373" s="23" t="s">
        <v>52</v>
      </c>
      <c r="D373" s="21" t="s">
        <v>71</v>
      </c>
      <c r="E373" s="199">
        <v>26600</v>
      </c>
      <c r="F373" s="199"/>
      <c r="G373" s="30">
        <f t="shared" ref="G373" si="120">E373/4*0.95</f>
        <v>6317.5</v>
      </c>
      <c r="H373" s="30">
        <f>E373/M373</f>
        <v>1330</v>
      </c>
      <c r="I373" s="30">
        <f t="shared" ref="I373" si="121">H373*5*1.01/6</f>
        <v>1119.4166666666667</v>
      </c>
      <c r="L373" s="212"/>
      <c r="M373" s="210">
        <v>20</v>
      </c>
      <c r="N373" s="30"/>
      <c r="O373" s="30"/>
      <c r="P373" s="45"/>
    </row>
    <row r="374" spans="1:16" s="26" customFormat="1">
      <c r="A374" s="23" t="s">
        <v>1649</v>
      </c>
      <c r="B374" s="52" t="s">
        <v>500</v>
      </c>
      <c r="C374" s="23" t="s">
        <v>52</v>
      </c>
      <c r="D374" s="21" t="s">
        <v>71</v>
      </c>
      <c r="E374" s="199"/>
      <c r="F374" s="199">
        <v>12000</v>
      </c>
      <c r="G374" s="30"/>
      <c r="H374" s="30"/>
      <c r="L374" s="212">
        <f>F374/M374</f>
        <v>500</v>
      </c>
      <c r="M374" s="210">
        <v>24</v>
      </c>
      <c r="N374" s="30"/>
      <c r="O374" s="30"/>
      <c r="P374" s="45"/>
    </row>
    <row r="375" spans="1:16" s="26" customFormat="1">
      <c r="A375" s="23" t="s">
        <v>1650</v>
      </c>
      <c r="B375" s="52" t="s">
        <v>455</v>
      </c>
      <c r="C375" s="23" t="s">
        <v>52</v>
      </c>
      <c r="D375" s="21" t="s">
        <v>71</v>
      </c>
      <c r="E375" s="199">
        <v>20600</v>
      </c>
      <c r="F375" s="199"/>
      <c r="G375" s="30">
        <f t="shared" ref="G375" si="122">E375/4*0.95</f>
        <v>4892.5</v>
      </c>
      <c r="H375" s="30">
        <f>E375/M375</f>
        <v>1030</v>
      </c>
      <c r="I375" s="30">
        <f t="shared" ref="I375" si="123">H375*5*1.01/6</f>
        <v>866.91666666666663</v>
      </c>
      <c r="L375" s="212"/>
      <c r="M375" s="210">
        <v>20</v>
      </c>
      <c r="N375" s="30"/>
      <c r="O375" s="30"/>
      <c r="P375" s="45"/>
    </row>
    <row r="376" spans="1:16" s="26" customFormat="1">
      <c r="A376" s="23" t="s">
        <v>1651</v>
      </c>
      <c r="B376" s="52" t="s">
        <v>501</v>
      </c>
      <c r="C376" s="23" t="s">
        <v>52</v>
      </c>
      <c r="D376" s="21" t="s">
        <v>71</v>
      </c>
      <c r="E376" s="199"/>
      <c r="F376" s="199">
        <v>8000</v>
      </c>
      <c r="G376" s="30"/>
      <c r="H376" s="30"/>
      <c r="L376" s="212">
        <f>F376/M376</f>
        <v>333.33333333333331</v>
      </c>
      <c r="M376" s="210">
        <v>24</v>
      </c>
      <c r="O376" s="30"/>
      <c r="P376" s="45"/>
    </row>
    <row r="377" spans="1:16" s="26" customFormat="1">
      <c r="A377" s="23" t="s">
        <v>1652</v>
      </c>
      <c r="B377" s="52" t="s">
        <v>496</v>
      </c>
      <c r="C377" s="23" t="s">
        <v>285</v>
      </c>
      <c r="D377" s="21" t="s">
        <v>386</v>
      </c>
      <c r="E377" s="199">
        <v>28600</v>
      </c>
      <c r="F377" s="211"/>
      <c r="G377" s="30">
        <f t="shared" ref="G377" si="124">E377/4*0.95</f>
        <v>6792.5</v>
      </c>
      <c r="H377" s="30">
        <f>E377/M377</f>
        <v>1430</v>
      </c>
      <c r="I377" s="30">
        <f t="shared" ref="I377" si="125">H377*5*1.01/6</f>
        <v>1203.5833333333333</v>
      </c>
      <c r="L377" s="212"/>
      <c r="M377" s="210">
        <v>20</v>
      </c>
      <c r="N377" s="30"/>
      <c r="O377" s="30"/>
      <c r="P377" s="45"/>
    </row>
    <row r="378" spans="1:16" s="26" customFormat="1">
      <c r="A378" s="23" t="s">
        <v>1653</v>
      </c>
      <c r="B378" s="52" t="s">
        <v>497</v>
      </c>
      <c r="C378" s="23" t="s">
        <v>285</v>
      </c>
      <c r="D378" s="21" t="s">
        <v>386</v>
      </c>
      <c r="E378" s="199"/>
      <c r="F378" s="199">
        <v>10000</v>
      </c>
      <c r="G378" s="30"/>
      <c r="H378" s="30"/>
      <c r="L378" s="212">
        <f>F378/M378</f>
        <v>416.66666666666669</v>
      </c>
      <c r="M378" s="210">
        <v>24</v>
      </c>
      <c r="O378" s="30"/>
      <c r="P378" s="45"/>
    </row>
    <row r="379" spans="1:16" s="26" customFormat="1">
      <c r="A379" s="23" t="s">
        <v>1654</v>
      </c>
      <c r="B379" s="52" t="s">
        <v>411</v>
      </c>
      <c r="C379" s="23" t="s">
        <v>285</v>
      </c>
      <c r="D379" s="21" t="s">
        <v>386</v>
      </c>
      <c r="E379" s="199">
        <v>20000</v>
      </c>
      <c r="F379" s="211"/>
      <c r="G379" s="30">
        <f t="shared" ref="G379" si="126">E379/4*0.95</f>
        <v>4750</v>
      </c>
      <c r="H379" s="30">
        <f>E379/M379</f>
        <v>1000</v>
      </c>
      <c r="I379" s="30">
        <f t="shared" ref="I379" si="127">H379*5*1.01/6</f>
        <v>841.66666666666663</v>
      </c>
      <c r="L379" s="212"/>
      <c r="M379" s="210">
        <v>20</v>
      </c>
      <c r="O379" s="30"/>
      <c r="P379" s="45"/>
    </row>
    <row r="380" spans="1:16" s="26" customFormat="1">
      <c r="A380" s="23" t="s">
        <v>1655</v>
      </c>
      <c r="B380" s="52" t="s">
        <v>493</v>
      </c>
      <c r="C380" s="23" t="s">
        <v>285</v>
      </c>
      <c r="D380" s="21" t="s">
        <v>386</v>
      </c>
      <c r="E380" s="199"/>
      <c r="F380" s="199">
        <v>7600</v>
      </c>
      <c r="G380" s="30"/>
      <c r="H380" s="30"/>
      <c r="L380" s="212">
        <f>F380/M380</f>
        <v>380</v>
      </c>
      <c r="M380" s="210">
        <v>20</v>
      </c>
      <c r="O380" s="30"/>
      <c r="P380" s="45"/>
    </row>
    <row r="381" spans="1:16" s="26" customFormat="1">
      <c r="A381" s="23" t="s">
        <v>1656</v>
      </c>
      <c r="B381" s="54" t="s">
        <v>494</v>
      </c>
      <c r="C381" s="23" t="s">
        <v>285</v>
      </c>
      <c r="D381" s="21" t="s">
        <v>386</v>
      </c>
      <c r="E381" s="199">
        <v>20000</v>
      </c>
      <c r="F381" s="211"/>
      <c r="G381" s="30">
        <f t="shared" ref="G381" si="128">E381/4*0.95</f>
        <v>4750</v>
      </c>
      <c r="H381" s="30">
        <f>E381/M381</f>
        <v>1000</v>
      </c>
      <c r="I381" s="30">
        <f t="shared" ref="I381" si="129">H381*5*1.01/6</f>
        <v>841.66666666666663</v>
      </c>
      <c r="L381" s="212"/>
      <c r="M381" s="210">
        <v>20</v>
      </c>
      <c r="N381" s="30"/>
      <c r="O381" s="24"/>
      <c r="P381" s="45"/>
    </row>
    <row r="382" spans="1:16" s="26" customFormat="1">
      <c r="A382" s="23" t="s">
        <v>1657</v>
      </c>
      <c r="B382" s="54" t="s">
        <v>495</v>
      </c>
      <c r="C382" s="23" t="s">
        <v>285</v>
      </c>
      <c r="D382" s="21" t="s">
        <v>386</v>
      </c>
      <c r="E382" s="199"/>
      <c r="F382" s="199">
        <v>7600</v>
      </c>
      <c r="G382" s="30"/>
      <c r="H382" s="30"/>
      <c r="L382" s="212">
        <f>F382/M382</f>
        <v>380</v>
      </c>
      <c r="M382" s="210">
        <v>20</v>
      </c>
      <c r="N382" s="30"/>
      <c r="O382" s="24"/>
      <c r="P382" s="45"/>
    </row>
    <row r="383" spans="1:16" s="26" customFormat="1">
      <c r="A383" s="23" t="s">
        <v>1658</v>
      </c>
      <c r="B383" s="54" t="s">
        <v>970</v>
      </c>
      <c r="C383" s="23" t="s">
        <v>48</v>
      </c>
      <c r="D383" s="21" t="s">
        <v>69</v>
      </c>
      <c r="E383" s="199">
        <v>15750</v>
      </c>
      <c r="F383" s="211"/>
      <c r="G383" s="30">
        <f t="shared" ref="G383" si="130">E383/4*0.95</f>
        <v>3740.625</v>
      </c>
      <c r="H383" s="30">
        <f>E383/M383</f>
        <v>787.5</v>
      </c>
      <c r="I383" s="30"/>
      <c r="L383" s="212"/>
      <c r="M383" s="210">
        <v>20</v>
      </c>
      <c r="N383" s="30"/>
      <c r="O383" s="24"/>
      <c r="P383" s="45"/>
    </row>
    <row r="384" spans="1:16" s="26" customFormat="1">
      <c r="A384" s="23" t="s">
        <v>1659</v>
      </c>
      <c r="B384" s="54" t="s">
        <v>971</v>
      </c>
      <c r="C384" s="23" t="s">
        <v>48</v>
      </c>
      <c r="D384" s="21" t="s">
        <v>69</v>
      </c>
      <c r="E384" s="199">
        <v>15750</v>
      </c>
      <c r="F384" s="211"/>
      <c r="G384" s="30">
        <f t="shared" ref="G384:G386" si="131">E384/4*0.95</f>
        <v>3740.625</v>
      </c>
      <c r="H384" s="30">
        <f>E384/M384</f>
        <v>787.5</v>
      </c>
      <c r="I384" s="30"/>
      <c r="L384" s="212"/>
      <c r="M384" s="210">
        <v>20</v>
      </c>
      <c r="N384" s="30"/>
      <c r="O384" s="24"/>
      <c r="P384" s="45"/>
    </row>
    <row r="385" spans="1:16" s="26" customFormat="1">
      <c r="A385" s="23" t="s">
        <v>1660</v>
      </c>
      <c r="B385" s="54" t="s">
        <v>972</v>
      </c>
      <c r="C385" s="23" t="s">
        <v>48</v>
      </c>
      <c r="D385" s="21" t="s">
        <v>69</v>
      </c>
      <c r="E385" s="199">
        <v>15750</v>
      </c>
      <c r="F385" s="211"/>
      <c r="G385" s="30">
        <f t="shared" si="131"/>
        <v>3740.625</v>
      </c>
      <c r="H385" s="30">
        <f>E385/M385</f>
        <v>787.5</v>
      </c>
      <c r="I385" s="30"/>
      <c r="L385" s="212"/>
      <c r="M385" s="210">
        <v>20</v>
      </c>
      <c r="N385" s="30"/>
      <c r="O385" s="24"/>
      <c r="P385" s="45"/>
    </row>
    <row r="386" spans="1:16" s="26" customFormat="1">
      <c r="A386" s="23" t="s">
        <v>1661</v>
      </c>
      <c r="B386" s="54" t="s">
        <v>973</v>
      </c>
      <c r="C386" s="23" t="s">
        <v>48</v>
      </c>
      <c r="D386" s="21" t="s">
        <v>69</v>
      </c>
      <c r="E386" s="199">
        <v>15750</v>
      </c>
      <c r="F386" s="211"/>
      <c r="G386" s="30">
        <f t="shared" si="131"/>
        <v>3740.625</v>
      </c>
      <c r="H386" s="30">
        <f>E386/M386</f>
        <v>787.5</v>
      </c>
      <c r="I386" s="30"/>
      <c r="L386" s="212"/>
      <c r="M386" s="210">
        <v>20</v>
      </c>
      <c r="N386" s="30"/>
      <c r="O386" s="24"/>
      <c r="P386" s="45"/>
    </row>
    <row r="387" spans="1:16" s="26" customFormat="1">
      <c r="A387" s="23" t="s">
        <v>1662</v>
      </c>
      <c r="B387" s="54" t="s">
        <v>974</v>
      </c>
      <c r="C387" s="23" t="s">
        <v>48</v>
      </c>
      <c r="D387" s="21" t="s">
        <v>69</v>
      </c>
      <c r="E387" s="199"/>
      <c r="F387" s="199">
        <v>6300</v>
      </c>
      <c r="G387" s="30"/>
      <c r="H387" s="30"/>
      <c r="K387" s="212">
        <f>F387/M387</f>
        <v>315</v>
      </c>
      <c r="M387" s="210">
        <v>20</v>
      </c>
      <c r="N387" s="30"/>
      <c r="O387" s="24"/>
      <c r="P387" s="45"/>
    </row>
    <row r="388" spans="1:16" s="26" customFormat="1">
      <c r="A388" s="23" t="s">
        <v>1663</v>
      </c>
      <c r="B388" s="54" t="s">
        <v>1547</v>
      </c>
      <c r="C388" s="23" t="s">
        <v>48</v>
      </c>
      <c r="D388" s="21" t="s">
        <v>69</v>
      </c>
      <c r="E388" s="199">
        <v>9450</v>
      </c>
      <c r="F388" s="211"/>
      <c r="G388" s="30">
        <f t="shared" ref="G388:G394" si="132">E388/4*0.95</f>
        <v>2244.375</v>
      </c>
      <c r="H388" s="30">
        <f>E388/M388</f>
        <v>472.5</v>
      </c>
      <c r="I388" s="30"/>
      <c r="J388" s="99"/>
      <c r="M388" s="210">
        <v>20</v>
      </c>
      <c r="N388" s="30"/>
      <c r="O388" s="24"/>
      <c r="P388" s="45"/>
    </row>
    <row r="389" spans="1:16" s="20" customFormat="1">
      <c r="A389" s="23" t="s">
        <v>1664</v>
      </c>
      <c r="B389" s="54" t="s">
        <v>1549</v>
      </c>
      <c r="C389" s="23" t="s">
        <v>48</v>
      </c>
      <c r="D389" s="21" t="s">
        <v>69</v>
      </c>
      <c r="E389" s="199"/>
      <c r="F389" s="199">
        <v>6300</v>
      </c>
      <c r="G389" s="30"/>
      <c r="H389" s="30"/>
      <c r="I389" s="26"/>
      <c r="J389" s="26"/>
      <c r="K389" s="212">
        <f>F389/M389</f>
        <v>315</v>
      </c>
      <c r="L389" s="26"/>
      <c r="M389" s="210">
        <v>20</v>
      </c>
      <c r="N389" s="30"/>
      <c r="O389" s="24"/>
      <c r="P389" s="45"/>
    </row>
    <row r="390" spans="1:16" s="20" customFormat="1">
      <c r="A390" s="23" t="s">
        <v>1665</v>
      </c>
      <c r="B390" s="54" t="s">
        <v>1544</v>
      </c>
      <c r="C390" s="23" t="s">
        <v>48</v>
      </c>
      <c r="D390" s="21" t="s">
        <v>69</v>
      </c>
      <c r="E390" s="199">
        <v>15750</v>
      </c>
      <c r="F390" s="211"/>
      <c r="G390" s="30">
        <f t="shared" si="132"/>
        <v>3740.625</v>
      </c>
      <c r="H390" s="30">
        <f t="shared" ref="H390:H395" si="133">E390/M390</f>
        <v>787.5</v>
      </c>
      <c r="I390" s="30"/>
      <c r="J390" s="214"/>
      <c r="M390" s="210">
        <v>20</v>
      </c>
      <c r="N390" s="30"/>
      <c r="O390" s="24"/>
      <c r="P390" s="45"/>
    </row>
    <row r="391" spans="1:16" s="20" customFormat="1" ht="24">
      <c r="A391" s="23" t="s">
        <v>1666</v>
      </c>
      <c r="B391" s="54" t="s">
        <v>1548</v>
      </c>
      <c r="C391" s="23" t="s">
        <v>48</v>
      </c>
      <c r="D391" s="21" t="s">
        <v>69</v>
      </c>
      <c r="E391" s="199">
        <v>15750</v>
      </c>
      <c r="F391" s="211"/>
      <c r="G391" s="30">
        <f t="shared" ref="G391" si="134">E391/4*0.95</f>
        <v>3740.625</v>
      </c>
      <c r="H391" s="30">
        <f t="shared" si="133"/>
        <v>787.5</v>
      </c>
      <c r="I391" s="30"/>
      <c r="J391" s="214"/>
      <c r="M391" s="210">
        <v>20</v>
      </c>
      <c r="N391" s="30"/>
      <c r="O391" s="24"/>
      <c r="P391" s="45"/>
    </row>
    <row r="392" spans="1:16" s="20" customFormat="1">
      <c r="A392" s="23" t="s">
        <v>1667</v>
      </c>
      <c r="B392" s="54" t="s">
        <v>1545</v>
      </c>
      <c r="C392" s="23" t="s">
        <v>48</v>
      </c>
      <c r="D392" s="21" t="s">
        <v>69</v>
      </c>
      <c r="E392" s="199">
        <v>15750</v>
      </c>
      <c r="F392" s="211"/>
      <c r="G392" s="30">
        <f t="shared" si="132"/>
        <v>3740.625</v>
      </c>
      <c r="H392" s="30">
        <f t="shared" si="133"/>
        <v>787.5</v>
      </c>
      <c r="I392" s="30"/>
      <c r="J392" s="214"/>
      <c r="M392" s="210">
        <v>20</v>
      </c>
      <c r="N392" s="30"/>
      <c r="O392" s="24"/>
      <c r="P392" s="45"/>
    </row>
    <row r="393" spans="1:16" s="20" customFormat="1">
      <c r="A393" s="23" t="s">
        <v>1668</v>
      </c>
      <c r="B393" s="54" t="s">
        <v>1546</v>
      </c>
      <c r="C393" s="23" t="s">
        <v>48</v>
      </c>
      <c r="D393" s="21" t="s">
        <v>69</v>
      </c>
      <c r="E393" s="199">
        <v>15750</v>
      </c>
      <c r="F393" s="211"/>
      <c r="G393" s="30">
        <f t="shared" ref="G393" si="135">E393/4*0.95</f>
        <v>3740.625</v>
      </c>
      <c r="H393" s="30">
        <f t="shared" si="133"/>
        <v>787.5</v>
      </c>
      <c r="I393" s="30"/>
      <c r="J393" s="214"/>
      <c r="M393" s="210">
        <v>20</v>
      </c>
      <c r="N393" s="30"/>
      <c r="O393" s="24"/>
      <c r="P393" s="45"/>
    </row>
    <row r="394" spans="1:16" s="20" customFormat="1">
      <c r="A394" s="23" t="s">
        <v>1669</v>
      </c>
      <c r="B394" s="54" t="s">
        <v>512</v>
      </c>
      <c r="C394" s="23" t="s">
        <v>39</v>
      </c>
      <c r="D394" s="21" t="s">
        <v>67</v>
      </c>
      <c r="E394" s="199">
        <v>41600</v>
      </c>
      <c r="F394" s="199"/>
      <c r="G394" s="30">
        <f t="shared" si="132"/>
        <v>9880</v>
      </c>
      <c r="H394" s="30">
        <f t="shared" si="133"/>
        <v>2080</v>
      </c>
      <c r="I394" s="30">
        <f t="shared" ref="I394" si="136">H394*5*1.01/6</f>
        <v>1750.6666666666667</v>
      </c>
      <c r="J394" s="212"/>
      <c r="M394" s="210">
        <v>20</v>
      </c>
      <c r="N394" s="30"/>
      <c r="O394" s="24"/>
      <c r="P394" s="45"/>
    </row>
    <row r="395" spans="1:16" s="20" customFormat="1">
      <c r="A395" s="23" t="s">
        <v>1670</v>
      </c>
      <c r="B395" s="54" t="s">
        <v>513</v>
      </c>
      <c r="C395" s="23" t="s">
        <v>39</v>
      </c>
      <c r="D395" s="21" t="s">
        <v>67</v>
      </c>
      <c r="E395" s="199">
        <v>41600</v>
      </c>
      <c r="F395" s="199"/>
      <c r="G395" s="30">
        <f t="shared" ref="G395" si="137">E395/4*0.95</f>
        <v>9880</v>
      </c>
      <c r="H395" s="30">
        <f t="shared" si="133"/>
        <v>2080</v>
      </c>
      <c r="I395" s="30">
        <f t="shared" ref="I395" si="138">H395*5*1.01/6</f>
        <v>1750.6666666666667</v>
      </c>
      <c r="L395" s="212"/>
      <c r="M395" s="210">
        <v>20</v>
      </c>
      <c r="N395" s="30"/>
      <c r="O395" s="24"/>
      <c r="P395" s="45"/>
    </row>
    <row r="396" spans="1:16" s="20" customFormat="1">
      <c r="A396" s="23" t="s">
        <v>1671</v>
      </c>
      <c r="B396" s="54" t="s">
        <v>518</v>
      </c>
      <c r="C396" s="23" t="s">
        <v>39</v>
      </c>
      <c r="D396" s="21" t="s">
        <v>67</v>
      </c>
      <c r="E396" s="199"/>
      <c r="F396" s="199">
        <v>15000</v>
      </c>
      <c r="G396" s="30"/>
      <c r="H396" s="30"/>
      <c r="I396" s="26"/>
      <c r="L396" s="212">
        <f>F396/M396</f>
        <v>625</v>
      </c>
      <c r="M396" s="210">
        <v>24</v>
      </c>
      <c r="N396" s="30"/>
      <c r="O396" s="24"/>
      <c r="P396" s="45"/>
    </row>
    <row r="397" spans="1:16" s="20" customFormat="1">
      <c r="A397" s="23" t="s">
        <v>1672</v>
      </c>
      <c r="B397" s="54" t="s">
        <v>514</v>
      </c>
      <c r="C397" s="23" t="s">
        <v>39</v>
      </c>
      <c r="D397" s="21" t="s">
        <v>67</v>
      </c>
      <c r="E397" s="199">
        <v>41600</v>
      </c>
      <c r="F397" s="199"/>
      <c r="G397" s="30">
        <f t="shared" ref="G397" si="139">E397/4*0.95</f>
        <v>9880</v>
      </c>
      <c r="H397" s="30">
        <f>E397/M397</f>
        <v>2080</v>
      </c>
      <c r="I397" s="30">
        <f t="shared" ref="I397" si="140">H397*5*1.01/6</f>
        <v>1750.6666666666667</v>
      </c>
      <c r="L397" s="212"/>
      <c r="M397" s="210">
        <v>20</v>
      </c>
      <c r="N397" s="30"/>
      <c r="O397" s="24"/>
      <c r="P397" s="45"/>
    </row>
    <row r="398" spans="1:16" s="20" customFormat="1">
      <c r="A398" s="23" t="s">
        <v>1673</v>
      </c>
      <c r="B398" s="54" t="s">
        <v>515</v>
      </c>
      <c r="C398" s="23" t="s">
        <v>39</v>
      </c>
      <c r="D398" s="21" t="s">
        <v>67</v>
      </c>
      <c r="E398" s="199">
        <v>41600</v>
      </c>
      <c r="F398" s="199"/>
      <c r="G398" s="30">
        <f t="shared" ref="G398" si="141">E398/4*0.95</f>
        <v>9880</v>
      </c>
      <c r="H398" s="30">
        <f>E398/M398</f>
        <v>2080</v>
      </c>
      <c r="I398" s="30">
        <f t="shared" ref="I398" si="142">H398*5*1.01/6</f>
        <v>1750.6666666666667</v>
      </c>
      <c r="L398" s="212"/>
      <c r="M398" s="210">
        <v>20</v>
      </c>
      <c r="N398" s="30"/>
      <c r="O398" s="24"/>
      <c r="P398" s="45"/>
    </row>
    <row r="399" spans="1:16" s="20" customFormat="1">
      <c r="A399" s="23" t="s">
        <v>1674</v>
      </c>
      <c r="B399" s="54" t="s">
        <v>1005</v>
      </c>
      <c r="C399" s="23" t="s">
        <v>74</v>
      </c>
      <c r="D399" s="21" t="s">
        <v>75</v>
      </c>
      <c r="E399" s="28">
        <v>26316</v>
      </c>
      <c r="F399" s="28"/>
      <c r="G399" s="30">
        <f>E399/3*0.95</f>
        <v>8333.4</v>
      </c>
      <c r="H399" s="30"/>
      <c r="I399" s="30">
        <f>E399/M399</f>
        <v>1462</v>
      </c>
      <c r="J399" s="214"/>
      <c r="M399" s="210">
        <v>18</v>
      </c>
      <c r="N399" s="203"/>
    </row>
    <row r="400" spans="1:16" s="20" customFormat="1">
      <c r="A400" s="23" t="s">
        <v>1675</v>
      </c>
      <c r="B400" s="54" t="s">
        <v>1009</v>
      </c>
      <c r="C400" s="23" t="s">
        <v>74</v>
      </c>
      <c r="D400" s="21" t="s">
        <v>75</v>
      </c>
      <c r="E400" s="28">
        <v>21060</v>
      </c>
      <c r="F400" s="28"/>
      <c r="G400" s="30">
        <f>E400/3*0.95</f>
        <v>6669</v>
      </c>
      <c r="H400" s="30"/>
      <c r="I400" s="30">
        <v>1170</v>
      </c>
      <c r="J400" s="214"/>
      <c r="M400" s="210">
        <v>18</v>
      </c>
      <c r="N400" s="203"/>
    </row>
    <row r="401" spans="1:16" s="20" customFormat="1">
      <c r="A401" s="23"/>
      <c r="B401" s="54"/>
      <c r="C401" s="27"/>
      <c r="D401" s="41"/>
      <c r="E401" s="28"/>
      <c r="F401" s="28"/>
      <c r="G401" s="30"/>
      <c r="H401" s="30"/>
      <c r="I401" s="30"/>
      <c r="J401" s="212"/>
      <c r="L401" s="45"/>
      <c r="M401" s="26"/>
      <c r="N401" s="26"/>
      <c r="O401" s="26"/>
    </row>
    <row r="402" spans="1:16" s="20" customFormat="1">
      <c r="A402" s="219">
        <v>2.1</v>
      </c>
      <c r="B402" s="200" t="s">
        <v>889</v>
      </c>
      <c r="C402" s="201"/>
      <c r="D402" s="129"/>
      <c r="E402" s="126" t="s">
        <v>343</v>
      </c>
      <c r="F402" s="126" t="s">
        <v>472</v>
      </c>
      <c r="G402" s="206" t="s">
        <v>679</v>
      </c>
      <c r="H402" s="206" t="s">
        <v>680</v>
      </c>
      <c r="I402" s="206" t="s">
        <v>681</v>
      </c>
      <c r="J402" s="206" t="s">
        <v>679</v>
      </c>
      <c r="K402" s="207" t="s">
        <v>682</v>
      </c>
      <c r="L402" s="207" t="s">
        <v>678</v>
      </c>
      <c r="M402" s="208" t="s">
        <v>458</v>
      </c>
      <c r="O402" s="209"/>
      <c r="P402" s="210"/>
    </row>
    <row r="403" spans="1:16" s="20" customFormat="1">
      <c r="A403" s="23" t="s">
        <v>329</v>
      </c>
      <c r="B403" s="52" t="s">
        <v>738</v>
      </c>
      <c r="C403" s="23" t="s">
        <v>46</v>
      </c>
      <c r="D403" s="21" t="s">
        <v>68</v>
      </c>
      <c r="E403" s="199">
        <v>21510</v>
      </c>
      <c r="F403" s="211"/>
      <c r="G403" s="30">
        <v>6811.5</v>
      </c>
      <c r="I403" s="30">
        <v>1195</v>
      </c>
      <c r="J403" s="212"/>
      <c r="M403" s="213">
        <v>18</v>
      </c>
      <c r="O403" s="24"/>
      <c r="P403" s="45"/>
    </row>
    <row r="404" spans="1:16" s="20" customFormat="1">
      <c r="A404" s="23" t="s">
        <v>330</v>
      </c>
      <c r="B404" s="52" t="s">
        <v>739</v>
      </c>
      <c r="C404" s="23" t="s">
        <v>46</v>
      </c>
      <c r="D404" s="21" t="s">
        <v>68</v>
      </c>
      <c r="E404" s="199">
        <v>37080</v>
      </c>
      <c r="F404" s="199"/>
      <c r="G404" s="30">
        <v>11742</v>
      </c>
      <c r="I404" s="30">
        <v>2060</v>
      </c>
      <c r="J404" s="212"/>
      <c r="M404" s="213">
        <v>18</v>
      </c>
      <c r="O404" s="30"/>
      <c r="P404" s="45"/>
    </row>
    <row r="405" spans="1:16" s="20" customFormat="1">
      <c r="A405" s="23" t="s">
        <v>1676</v>
      </c>
      <c r="B405" s="52" t="s">
        <v>740</v>
      </c>
      <c r="C405" s="23" t="s">
        <v>46</v>
      </c>
      <c r="D405" s="21" t="s">
        <v>68</v>
      </c>
      <c r="E405" s="199">
        <v>21510</v>
      </c>
      <c r="F405" s="211"/>
      <c r="G405" s="30">
        <v>6811.5</v>
      </c>
      <c r="I405" s="30">
        <v>1195</v>
      </c>
      <c r="J405" s="214"/>
      <c r="M405" s="213">
        <v>18</v>
      </c>
      <c r="N405" s="30"/>
      <c r="O405" s="24"/>
      <c r="P405" s="45"/>
    </row>
    <row r="406" spans="1:16" s="20" customFormat="1">
      <c r="A406" s="23" t="s">
        <v>1677</v>
      </c>
      <c r="B406" s="52" t="s">
        <v>741</v>
      </c>
      <c r="C406" s="23" t="s">
        <v>46</v>
      </c>
      <c r="D406" s="21" t="s">
        <v>68</v>
      </c>
      <c r="E406" s="199">
        <v>37080</v>
      </c>
      <c r="F406" s="199"/>
      <c r="G406" s="30">
        <v>11742</v>
      </c>
      <c r="I406" s="30">
        <v>2060</v>
      </c>
      <c r="J406" s="212"/>
      <c r="M406" s="213">
        <v>18</v>
      </c>
      <c r="N406" s="30"/>
      <c r="O406" s="24"/>
      <c r="P406" s="45"/>
    </row>
    <row r="407" spans="1:16" s="20" customFormat="1">
      <c r="A407" s="23" t="s">
        <v>1678</v>
      </c>
      <c r="B407" s="52" t="s">
        <v>742</v>
      </c>
      <c r="C407" s="23" t="s">
        <v>46</v>
      </c>
      <c r="D407" s="21" t="s">
        <v>68</v>
      </c>
      <c r="E407" s="199">
        <v>24720</v>
      </c>
      <c r="F407" s="211"/>
      <c r="G407" s="30">
        <v>7828</v>
      </c>
      <c r="I407" s="30">
        <v>1030</v>
      </c>
      <c r="J407" s="212"/>
      <c r="M407" s="213">
        <v>24</v>
      </c>
      <c r="O407" s="24"/>
      <c r="P407" s="45"/>
    </row>
    <row r="408" spans="1:16" s="20" customFormat="1">
      <c r="A408" s="23" t="s">
        <v>1679</v>
      </c>
      <c r="B408" s="52" t="s">
        <v>743</v>
      </c>
      <c r="C408" s="23" t="s">
        <v>46</v>
      </c>
      <c r="D408" s="21" t="s">
        <v>68</v>
      </c>
      <c r="E408" s="199">
        <v>49440</v>
      </c>
      <c r="F408" s="199"/>
      <c r="G408" s="30">
        <v>15656</v>
      </c>
      <c r="I408" s="30">
        <v>2060</v>
      </c>
      <c r="J408" s="212"/>
      <c r="M408" s="213">
        <v>24</v>
      </c>
      <c r="O408" s="30"/>
      <c r="P408" s="45"/>
    </row>
    <row r="409" spans="1:16" s="20" customFormat="1">
      <c r="A409" s="23" t="s">
        <v>1680</v>
      </c>
      <c r="B409" s="52" t="s">
        <v>746</v>
      </c>
      <c r="C409" s="23" t="s">
        <v>46</v>
      </c>
      <c r="D409" s="21" t="s">
        <v>68</v>
      </c>
      <c r="E409" s="199">
        <v>21510</v>
      </c>
      <c r="F409" s="215"/>
      <c r="G409" s="30">
        <v>6811.5</v>
      </c>
      <c r="H409" s="216"/>
      <c r="I409" s="30">
        <v>1195</v>
      </c>
      <c r="J409" s="26"/>
      <c r="M409" s="132">
        <v>18</v>
      </c>
      <c r="N409" s="30"/>
      <c r="O409" s="24"/>
      <c r="P409" s="45"/>
    </row>
    <row r="410" spans="1:16" s="20" customFormat="1">
      <c r="A410" s="23" t="s">
        <v>1681</v>
      </c>
      <c r="B410" s="52" t="s">
        <v>747</v>
      </c>
      <c r="C410" s="23" t="s">
        <v>46</v>
      </c>
      <c r="D410" s="21" t="s">
        <v>68</v>
      </c>
      <c r="E410" s="199">
        <v>37080</v>
      </c>
      <c r="F410" s="199"/>
      <c r="G410" s="30">
        <v>11742</v>
      </c>
      <c r="H410" s="216"/>
      <c r="I410" s="30">
        <v>2060</v>
      </c>
      <c r="J410" s="26"/>
      <c r="M410" s="132">
        <v>18</v>
      </c>
      <c r="N410" s="30"/>
      <c r="O410" s="24"/>
      <c r="P410" s="45"/>
    </row>
    <row r="411" spans="1:16" s="20" customFormat="1">
      <c r="A411" s="23" t="s">
        <v>1682</v>
      </c>
      <c r="B411" s="52" t="s">
        <v>748</v>
      </c>
      <c r="C411" s="23" t="s">
        <v>46</v>
      </c>
      <c r="D411" s="21" t="s">
        <v>68</v>
      </c>
      <c r="E411" s="199">
        <v>21510</v>
      </c>
      <c r="F411" s="211"/>
      <c r="G411" s="30">
        <v>6811.5</v>
      </c>
      <c r="I411" s="30">
        <v>1195</v>
      </c>
      <c r="J411" s="212"/>
      <c r="M411" s="213">
        <v>18</v>
      </c>
      <c r="N411" s="30"/>
      <c r="O411" s="24"/>
      <c r="P411" s="45"/>
    </row>
    <row r="412" spans="1:16" s="20" customFormat="1">
      <c r="A412" s="23" t="s">
        <v>1683</v>
      </c>
      <c r="B412" s="52" t="s">
        <v>749</v>
      </c>
      <c r="C412" s="23" t="s">
        <v>46</v>
      </c>
      <c r="D412" s="21" t="s">
        <v>68</v>
      </c>
      <c r="E412" s="199">
        <v>37080</v>
      </c>
      <c r="F412" s="199"/>
      <c r="G412" s="30">
        <v>11742</v>
      </c>
      <c r="I412" s="30">
        <v>2060</v>
      </c>
      <c r="J412" s="212"/>
      <c r="M412" s="213">
        <v>18</v>
      </c>
      <c r="N412" s="30"/>
      <c r="O412" s="24"/>
      <c r="P412" s="45"/>
    </row>
    <row r="413" spans="1:16" s="20" customFormat="1">
      <c r="A413" s="23" t="s">
        <v>1684</v>
      </c>
      <c r="B413" s="52" t="s">
        <v>750</v>
      </c>
      <c r="C413" s="23" t="s">
        <v>46</v>
      </c>
      <c r="D413" s="21" t="s">
        <v>68</v>
      </c>
      <c r="E413" s="199">
        <v>21510</v>
      </c>
      <c r="F413" s="211"/>
      <c r="G413" s="30">
        <v>6811.5</v>
      </c>
      <c r="I413" s="30">
        <v>1195</v>
      </c>
      <c r="J413" s="212"/>
      <c r="M413" s="213">
        <v>18</v>
      </c>
      <c r="N413" s="30"/>
      <c r="O413" s="24"/>
      <c r="P413" s="45"/>
    </row>
    <row r="414" spans="1:16" s="20" customFormat="1">
      <c r="A414" s="23" t="s">
        <v>1685</v>
      </c>
      <c r="B414" s="52" t="s">
        <v>751</v>
      </c>
      <c r="C414" s="23" t="s">
        <v>46</v>
      </c>
      <c r="D414" s="21" t="s">
        <v>68</v>
      </c>
      <c r="E414" s="199">
        <v>37080</v>
      </c>
      <c r="F414" s="199"/>
      <c r="G414" s="30">
        <v>11742</v>
      </c>
      <c r="I414" s="30">
        <v>2060</v>
      </c>
      <c r="J414" s="212"/>
      <c r="M414" s="213">
        <v>18</v>
      </c>
      <c r="N414" s="30"/>
      <c r="O414" s="24"/>
      <c r="P414" s="45"/>
    </row>
    <row r="415" spans="1:16" s="20" customFormat="1">
      <c r="A415" s="23" t="s">
        <v>1686</v>
      </c>
      <c r="B415" s="52" t="s">
        <v>752</v>
      </c>
      <c r="C415" s="23" t="s">
        <v>46</v>
      </c>
      <c r="D415" s="21" t="s">
        <v>68</v>
      </c>
      <c r="E415" s="199">
        <v>21510</v>
      </c>
      <c r="F415" s="211"/>
      <c r="G415" s="30">
        <v>6811.5</v>
      </c>
      <c r="I415" s="30">
        <v>1195</v>
      </c>
      <c r="J415" s="212"/>
      <c r="M415" s="213">
        <v>18</v>
      </c>
      <c r="N415" s="30"/>
      <c r="O415" s="24"/>
      <c r="P415" s="45"/>
    </row>
    <row r="416" spans="1:16" s="20" customFormat="1">
      <c r="A416" s="23" t="s">
        <v>1687</v>
      </c>
      <c r="B416" s="52" t="s">
        <v>753</v>
      </c>
      <c r="C416" s="23" t="s">
        <v>46</v>
      </c>
      <c r="D416" s="21" t="s">
        <v>68</v>
      </c>
      <c r="E416" s="199">
        <v>37080</v>
      </c>
      <c r="F416" s="199"/>
      <c r="G416" s="30">
        <v>11742</v>
      </c>
      <c r="I416" s="30">
        <v>2060</v>
      </c>
      <c r="J416" s="212"/>
      <c r="M416" s="213">
        <v>18</v>
      </c>
      <c r="N416" s="30"/>
      <c r="O416" s="24"/>
      <c r="P416" s="45"/>
    </row>
    <row r="417" spans="1:16" s="20" customFormat="1">
      <c r="A417" s="23" t="s">
        <v>1688</v>
      </c>
      <c r="B417" s="52" t="s">
        <v>754</v>
      </c>
      <c r="C417" s="23" t="s">
        <v>46</v>
      </c>
      <c r="D417" s="21" t="s">
        <v>68</v>
      </c>
      <c r="E417" s="199">
        <v>21510</v>
      </c>
      <c r="F417" s="211"/>
      <c r="G417" s="30">
        <v>6811.5</v>
      </c>
      <c r="I417" s="30">
        <v>1195</v>
      </c>
      <c r="J417" s="212"/>
      <c r="M417" s="213">
        <v>18</v>
      </c>
      <c r="N417" s="30"/>
      <c r="O417" s="24"/>
      <c r="P417" s="45"/>
    </row>
    <row r="418" spans="1:16" s="20" customFormat="1">
      <c r="A418" s="23" t="s">
        <v>1689</v>
      </c>
      <c r="B418" s="52" t="s">
        <v>755</v>
      </c>
      <c r="C418" s="23" t="s">
        <v>46</v>
      </c>
      <c r="D418" s="21" t="s">
        <v>68</v>
      </c>
      <c r="E418" s="199">
        <v>37080</v>
      </c>
      <c r="F418" s="199"/>
      <c r="G418" s="30">
        <v>11742</v>
      </c>
      <c r="I418" s="30">
        <v>2060</v>
      </c>
      <c r="J418" s="212"/>
      <c r="M418" s="213">
        <v>18</v>
      </c>
      <c r="N418" s="30"/>
      <c r="O418" s="24"/>
      <c r="P418" s="45"/>
    </row>
    <row r="419" spans="1:16" s="20" customFormat="1">
      <c r="A419" s="23" t="s">
        <v>1690</v>
      </c>
      <c r="B419" s="52" t="s">
        <v>756</v>
      </c>
      <c r="C419" s="23" t="s">
        <v>46</v>
      </c>
      <c r="D419" s="21" t="s">
        <v>68</v>
      </c>
      <c r="E419" s="199">
        <v>21510</v>
      </c>
      <c r="F419" s="211"/>
      <c r="G419" s="30">
        <v>6811.5</v>
      </c>
      <c r="I419" s="30">
        <v>1195</v>
      </c>
      <c r="J419" s="212"/>
      <c r="M419" s="213">
        <v>18</v>
      </c>
      <c r="N419" s="30"/>
      <c r="O419" s="24"/>
      <c r="P419" s="45"/>
    </row>
    <row r="420" spans="1:16" s="20" customFormat="1">
      <c r="A420" s="23" t="s">
        <v>1691</v>
      </c>
      <c r="B420" s="52" t="s">
        <v>757</v>
      </c>
      <c r="C420" s="23" t="s">
        <v>46</v>
      </c>
      <c r="D420" s="21" t="s">
        <v>68</v>
      </c>
      <c r="E420" s="199">
        <v>37080</v>
      </c>
      <c r="F420" s="199"/>
      <c r="G420" s="30">
        <v>11742</v>
      </c>
      <c r="I420" s="30">
        <v>2060</v>
      </c>
      <c r="J420" s="212"/>
      <c r="M420" s="213">
        <v>18</v>
      </c>
      <c r="N420" s="30"/>
      <c r="O420" s="24"/>
      <c r="P420" s="45"/>
    </row>
    <row r="421" spans="1:16" s="26" customFormat="1">
      <c r="A421" s="23" t="s">
        <v>1692</v>
      </c>
      <c r="B421" s="52" t="s">
        <v>744</v>
      </c>
      <c r="C421" s="23" t="s">
        <v>46</v>
      </c>
      <c r="D421" s="21" t="s">
        <v>68</v>
      </c>
      <c r="E421" s="199">
        <v>21510</v>
      </c>
      <c r="F421" s="211"/>
      <c r="G421" s="30">
        <v>6811.5</v>
      </c>
      <c r="H421" s="20"/>
      <c r="I421" s="30">
        <v>1195</v>
      </c>
      <c r="J421" s="212"/>
      <c r="M421" s="213">
        <v>18</v>
      </c>
      <c r="N421" s="30"/>
      <c r="O421" s="24"/>
      <c r="P421" s="45"/>
    </row>
    <row r="422" spans="1:16" s="26" customFormat="1">
      <c r="A422" s="23" t="s">
        <v>1693</v>
      </c>
      <c r="B422" s="52" t="s">
        <v>745</v>
      </c>
      <c r="C422" s="23" t="s">
        <v>46</v>
      </c>
      <c r="D422" s="21" t="s">
        <v>68</v>
      </c>
      <c r="E422" s="199">
        <v>37080</v>
      </c>
      <c r="F422" s="199"/>
      <c r="G422" s="30">
        <v>11742</v>
      </c>
      <c r="H422" s="30"/>
      <c r="I422" s="30">
        <v>2060</v>
      </c>
      <c r="J422" s="212"/>
      <c r="M422" s="213">
        <v>18</v>
      </c>
      <c r="N422" s="30"/>
      <c r="O422" s="24"/>
      <c r="P422" s="45"/>
    </row>
    <row r="423" spans="1:16" s="26" customFormat="1">
      <c r="A423" s="23" t="s">
        <v>1694</v>
      </c>
      <c r="B423" s="52" t="s">
        <v>504</v>
      </c>
      <c r="C423" s="23" t="s">
        <v>59</v>
      </c>
      <c r="D423" s="21" t="s">
        <v>60</v>
      </c>
      <c r="E423" s="199">
        <v>13260</v>
      </c>
      <c r="F423" s="211"/>
      <c r="G423" s="30">
        <f t="shared" ref="G423" si="143">E423/3*0.95</f>
        <v>4199</v>
      </c>
      <c r="H423" s="30">
        <f>E423/M423</f>
        <v>884</v>
      </c>
      <c r="I423" s="30"/>
      <c r="J423" s="99"/>
      <c r="M423" s="45">
        <v>15</v>
      </c>
      <c r="N423" s="30"/>
      <c r="O423" s="24"/>
      <c r="P423" s="45"/>
    </row>
    <row r="424" spans="1:16" s="26" customFormat="1">
      <c r="A424" s="23" t="s">
        <v>1695</v>
      </c>
      <c r="B424" s="52" t="s">
        <v>505</v>
      </c>
      <c r="C424" s="23" t="s">
        <v>59</v>
      </c>
      <c r="D424" s="21" t="s">
        <v>60</v>
      </c>
      <c r="E424" s="199"/>
      <c r="F424" s="199">
        <v>5000</v>
      </c>
      <c r="H424" s="30"/>
      <c r="K424" s="212">
        <f>F424/M424</f>
        <v>333.33333333333331</v>
      </c>
      <c r="M424" s="45">
        <v>15</v>
      </c>
      <c r="N424" s="30"/>
      <c r="O424" s="24"/>
      <c r="P424" s="45"/>
    </row>
    <row r="425" spans="1:16" s="26" customFormat="1" ht="15" customHeight="1">
      <c r="A425" s="23" t="s">
        <v>1696</v>
      </c>
      <c r="B425" s="52" t="s">
        <v>506</v>
      </c>
      <c r="C425" s="23" t="s">
        <v>59</v>
      </c>
      <c r="D425" s="21" t="s">
        <v>60</v>
      </c>
      <c r="E425" s="199">
        <v>18000</v>
      </c>
      <c r="F425" s="199"/>
      <c r="G425" s="30">
        <f>E425/3*0.95</f>
        <v>5700</v>
      </c>
      <c r="H425" s="30">
        <f>E425/M425</f>
        <v>1200</v>
      </c>
      <c r="I425" s="30"/>
      <c r="K425" s="99"/>
      <c r="M425" s="45">
        <v>15</v>
      </c>
      <c r="N425" s="30"/>
      <c r="O425" s="24"/>
      <c r="P425" s="45"/>
    </row>
    <row r="426" spans="1:16" s="26" customFormat="1" ht="15" customHeight="1">
      <c r="A426" s="23" t="s">
        <v>1697</v>
      </c>
      <c r="B426" s="52" t="s">
        <v>507</v>
      </c>
      <c r="C426" s="23" t="s">
        <v>59</v>
      </c>
      <c r="D426" s="21" t="s">
        <v>60</v>
      </c>
      <c r="E426" s="199"/>
      <c r="F426" s="199">
        <v>7000</v>
      </c>
      <c r="H426" s="30"/>
      <c r="K426" s="212">
        <f>F426/M426</f>
        <v>466.66666666666669</v>
      </c>
      <c r="M426" s="45">
        <v>15</v>
      </c>
      <c r="N426" s="30"/>
      <c r="O426" s="24"/>
      <c r="P426" s="45"/>
    </row>
    <row r="427" spans="1:16" s="26" customFormat="1" ht="15" customHeight="1">
      <c r="A427" s="23" t="s">
        <v>1698</v>
      </c>
      <c r="B427" s="52" t="s">
        <v>73</v>
      </c>
      <c r="C427" s="23" t="s">
        <v>74</v>
      </c>
      <c r="D427" s="21" t="s">
        <v>75</v>
      </c>
      <c r="E427" s="199">
        <v>41500</v>
      </c>
      <c r="F427" s="211"/>
      <c r="G427" s="30">
        <f t="shared" ref="G427:G431" si="144">E427/4*0.95</f>
        <v>9856.25</v>
      </c>
      <c r="H427" s="30">
        <f>E427/M427</f>
        <v>2075</v>
      </c>
      <c r="I427" s="30">
        <f t="shared" ref="I427:I431" si="145">H427*5*1.01/6</f>
        <v>1746.4583333333333</v>
      </c>
      <c r="J427" s="99"/>
      <c r="M427" s="45">
        <v>20</v>
      </c>
      <c r="N427" s="30"/>
      <c r="O427" s="24"/>
      <c r="P427" s="45"/>
    </row>
    <row r="428" spans="1:16" s="26" customFormat="1" ht="15" customHeight="1">
      <c r="A428" s="23" t="s">
        <v>1699</v>
      </c>
      <c r="B428" s="52" t="s">
        <v>487</v>
      </c>
      <c r="C428" s="23" t="s">
        <v>74</v>
      </c>
      <c r="D428" s="21" t="s">
        <v>75</v>
      </c>
      <c r="E428" s="199"/>
      <c r="F428" s="199">
        <v>15000</v>
      </c>
      <c r="G428" s="30"/>
      <c r="H428" s="30"/>
      <c r="L428" s="212">
        <f>F428/M428</f>
        <v>625</v>
      </c>
      <c r="M428" s="45">
        <v>24</v>
      </c>
      <c r="N428" s="30"/>
      <c r="O428" s="24"/>
      <c r="P428" s="45"/>
    </row>
    <row r="429" spans="1:16" s="26" customFormat="1">
      <c r="A429" s="23" t="s">
        <v>1700</v>
      </c>
      <c r="B429" s="52" t="s">
        <v>486</v>
      </c>
      <c r="C429" s="23" t="s">
        <v>74</v>
      </c>
      <c r="D429" s="21" t="s">
        <v>75</v>
      </c>
      <c r="E429" s="199">
        <v>40000</v>
      </c>
      <c r="F429" s="199"/>
      <c r="G429" s="30">
        <f t="shared" si="144"/>
        <v>9500</v>
      </c>
      <c r="H429" s="30">
        <f>E429/M429</f>
        <v>2000</v>
      </c>
      <c r="I429" s="30">
        <f t="shared" si="145"/>
        <v>1683.3333333333333</v>
      </c>
      <c r="L429" s="212"/>
      <c r="M429" s="45">
        <v>20</v>
      </c>
      <c r="N429" s="30"/>
      <c r="O429" s="24"/>
      <c r="P429" s="45"/>
    </row>
    <row r="430" spans="1:16" s="26" customFormat="1">
      <c r="A430" s="23" t="s">
        <v>1701</v>
      </c>
      <c r="B430" s="52" t="s">
        <v>488</v>
      </c>
      <c r="C430" s="23" t="s">
        <v>74</v>
      </c>
      <c r="D430" s="21" t="s">
        <v>75</v>
      </c>
      <c r="E430" s="199"/>
      <c r="F430" s="199">
        <v>15000</v>
      </c>
      <c r="G430" s="30"/>
      <c r="H430" s="30"/>
      <c r="L430" s="212">
        <f>F430/M430</f>
        <v>625</v>
      </c>
      <c r="M430" s="45">
        <v>24</v>
      </c>
      <c r="N430" s="30"/>
      <c r="O430" s="24"/>
      <c r="P430" s="45"/>
    </row>
    <row r="431" spans="1:16" s="26" customFormat="1">
      <c r="A431" s="23" t="s">
        <v>1702</v>
      </c>
      <c r="B431" s="52" t="s">
        <v>489</v>
      </c>
      <c r="C431" s="23" t="s">
        <v>74</v>
      </c>
      <c r="D431" s="21" t="s">
        <v>75</v>
      </c>
      <c r="E431" s="199">
        <v>36000</v>
      </c>
      <c r="F431" s="211"/>
      <c r="G431" s="30">
        <f t="shared" si="144"/>
        <v>8550</v>
      </c>
      <c r="H431" s="30">
        <f>E431/M431</f>
        <v>2000</v>
      </c>
      <c r="I431" s="30">
        <f t="shared" si="145"/>
        <v>1683.3333333333333</v>
      </c>
      <c r="L431" s="212"/>
      <c r="M431" s="45">
        <v>18</v>
      </c>
      <c r="N431" s="30"/>
      <c r="O431" s="24"/>
      <c r="P431" s="45"/>
    </row>
    <row r="432" spans="1:16" s="26" customFormat="1">
      <c r="A432" s="23" t="s">
        <v>1703</v>
      </c>
      <c r="B432" s="52" t="s">
        <v>490</v>
      </c>
      <c r="C432" s="23" t="s">
        <v>74</v>
      </c>
      <c r="D432" s="21" t="s">
        <v>75</v>
      </c>
      <c r="E432" s="199"/>
      <c r="F432" s="261">
        <v>14400</v>
      </c>
      <c r="G432" s="30"/>
      <c r="H432" s="30"/>
      <c r="L432" s="212">
        <f>F432/M432</f>
        <v>800</v>
      </c>
      <c r="M432" s="45">
        <v>18</v>
      </c>
      <c r="N432" s="203"/>
      <c r="P432" s="45"/>
    </row>
    <row r="433" spans="1:16" s="26" customFormat="1">
      <c r="A433" s="23" t="s">
        <v>1704</v>
      </c>
      <c r="B433" s="52" t="s">
        <v>491</v>
      </c>
      <c r="C433" s="23" t="s">
        <v>74</v>
      </c>
      <c r="D433" s="21" t="s">
        <v>75</v>
      </c>
      <c r="E433" s="199">
        <v>23940</v>
      </c>
      <c r="F433" s="261"/>
      <c r="G433" s="30">
        <f>E433/3*0.95</f>
        <v>7581</v>
      </c>
      <c r="I433" s="30">
        <f>E433/M433</f>
        <v>1330</v>
      </c>
      <c r="L433" s="212"/>
      <c r="M433" s="45">
        <v>18</v>
      </c>
      <c r="N433" s="30"/>
      <c r="O433" s="24"/>
      <c r="P433" s="45"/>
    </row>
    <row r="434" spans="1:16" s="26" customFormat="1">
      <c r="A434" s="23" t="s">
        <v>1705</v>
      </c>
      <c r="B434" s="52" t="s">
        <v>492</v>
      </c>
      <c r="C434" s="23" t="s">
        <v>74</v>
      </c>
      <c r="D434" s="21" t="s">
        <v>75</v>
      </c>
      <c r="E434" s="199"/>
      <c r="F434" s="199">
        <v>8100</v>
      </c>
      <c r="G434" s="30"/>
      <c r="H434" s="30"/>
      <c r="L434" s="212">
        <f>F434/M434</f>
        <v>450</v>
      </c>
      <c r="M434" s="45">
        <v>18</v>
      </c>
      <c r="N434" s="30"/>
      <c r="O434" s="24"/>
      <c r="P434" s="45"/>
    </row>
    <row r="435" spans="1:16" s="26" customFormat="1">
      <c r="A435" s="23" t="s">
        <v>1706</v>
      </c>
      <c r="B435" s="52" t="s">
        <v>758</v>
      </c>
      <c r="C435" s="23" t="s">
        <v>27</v>
      </c>
      <c r="D435" s="21" t="s">
        <v>66</v>
      </c>
      <c r="E435" s="199">
        <v>18720</v>
      </c>
      <c r="F435" s="215"/>
      <c r="G435" s="30">
        <f>E435/2*0.95</f>
        <v>8892</v>
      </c>
      <c r="H435" s="31"/>
      <c r="I435" s="30">
        <f>+E435/M435</f>
        <v>1560</v>
      </c>
      <c r="L435" s="30"/>
      <c r="M435" s="132">
        <v>12</v>
      </c>
      <c r="N435" s="30"/>
      <c r="O435" s="24"/>
      <c r="P435" s="45"/>
    </row>
    <row r="436" spans="1:16" s="26" customFormat="1">
      <c r="A436" s="23" t="s">
        <v>1707</v>
      </c>
      <c r="B436" s="52" t="s">
        <v>759</v>
      </c>
      <c r="C436" s="23" t="s">
        <v>27</v>
      </c>
      <c r="D436" s="21" t="s">
        <v>66</v>
      </c>
      <c r="E436" s="199"/>
      <c r="F436" s="199">
        <v>7500</v>
      </c>
      <c r="G436" s="30"/>
      <c r="H436" s="30"/>
      <c r="I436" s="216"/>
      <c r="L436" s="30">
        <f>F436/M436</f>
        <v>625</v>
      </c>
      <c r="M436" s="132">
        <v>12</v>
      </c>
      <c r="N436" s="30"/>
      <c r="O436" s="24"/>
      <c r="P436" s="45"/>
    </row>
    <row r="437" spans="1:16" s="20" customFormat="1">
      <c r="A437" s="23" t="s">
        <v>1708</v>
      </c>
      <c r="B437" s="52" t="s">
        <v>761</v>
      </c>
      <c r="C437" s="23" t="s">
        <v>27</v>
      </c>
      <c r="D437" s="21" t="s">
        <v>66</v>
      </c>
      <c r="E437" s="199">
        <v>28000</v>
      </c>
      <c r="F437" s="215"/>
      <c r="G437" s="30">
        <f t="shared" ref="G437" si="146">E437/4*0.95</f>
        <v>6650</v>
      </c>
      <c r="H437" s="30">
        <f>E437/M437</f>
        <v>1400</v>
      </c>
      <c r="I437" s="30" t="s">
        <v>760</v>
      </c>
      <c r="J437" s="26"/>
      <c r="L437" s="30"/>
      <c r="M437" s="132">
        <v>20</v>
      </c>
    </row>
    <row r="438" spans="1:16" s="26" customFormat="1">
      <c r="A438" s="23" t="s">
        <v>1709</v>
      </c>
      <c r="B438" s="52" t="s">
        <v>762</v>
      </c>
      <c r="C438" s="23" t="s">
        <v>27</v>
      </c>
      <c r="D438" s="21" t="s">
        <v>66</v>
      </c>
      <c r="E438" s="199"/>
      <c r="F438" s="199">
        <v>10400</v>
      </c>
      <c r="G438" s="30"/>
      <c r="H438" s="30"/>
      <c r="I438" s="216"/>
      <c r="K438" s="30">
        <f>F438/M438</f>
        <v>520</v>
      </c>
      <c r="L438" s="30" t="s">
        <v>760</v>
      </c>
      <c r="M438" s="132">
        <v>20</v>
      </c>
      <c r="N438" s="30"/>
      <c r="O438" s="24"/>
      <c r="P438" s="45"/>
    </row>
    <row r="439" spans="1:16" s="26" customFormat="1">
      <c r="A439" s="23" t="s">
        <v>1710</v>
      </c>
      <c r="B439" s="52" t="s">
        <v>891</v>
      </c>
      <c r="C439" s="23" t="s">
        <v>27</v>
      </c>
      <c r="D439" s="21" t="s">
        <v>66</v>
      </c>
      <c r="E439" s="199">
        <v>30000</v>
      </c>
      <c r="F439" s="211"/>
      <c r="G439" s="30">
        <v>7125</v>
      </c>
      <c r="H439" s="30">
        <v>1500</v>
      </c>
      <c r="I439" s="30" t="s">
        <v>760</v>
      </c>
      <c r="J439" s="212"/>
      <c r="K439" s="45"/>
      <c r="L439" s="216"/>
      <c r="M439" s="132">
        <v>20</v>
      </c>
      <c r="N439" s="30"/>
      <c r="O439" s="24"/>
      <c r="P439" s="45"/>
    </row>
    <row r="440" spans="1:16" s="26" customFormat="1">
      <c r="A440" s="23" t="s">
        <v>1711</v>
      </c>
      <c r="B440" s="52" t="s">
        <v>892</v>
      </c>
      <c r="C440" s="23" t="s">
        <v>27</v>
      </c>
      <c r="D440" s="21" t="s">
        <v>66</v>
      </c>
      <c r="E440" s="199"/>
      <c r="F440" s="199">
        <v>14000</v>
      </c>
      <c r="G440" s="30"/>
      <c r="H440" s="30"/>
      <c r="J440" s="212">
        <v>6650</v>
      </c>
      <c r="K440" s="45">
        <v>700</v>
      </c>
      <c r="L440" s="30" t="s">
        <v>760</v>
      </c>
      <c r="M440" s="132">
        <v>20</v>
      </c>
      <c r="N440" s="30"/>
      <c r="O440" s="24"/>
      <c r="P440" s="45"/>
    </row>
    <row r="441" spans="1:16" s="26" customFormat="1">
      <c r="A441" s="23" t="s">
        <v>1712</v>
      </c>
      <c r="B441" s="52" t="s">
        <v>763</v>
      </c>
      <c r="C441" s="23" t="s">
        <v>27</v>
      </c>
      <c r="D441" s="21" t="s">
        <v>66</v>
      </c>
      <c r="E441" s="199">
        <v>20000</v>
      </c>
      <c r="F441" s="215"/>
      <c r="G441" s="30">
        <f t="shared" ref="G441" si="147">E441/4*0.95</f>
        <v>4750</v>
      </c>
      <c r="H441" s="30">
        <f>E441/M441</f>
        <v>1000</v>
      </c>
      <c r="I441" s="30" t="s">
        <v>760</v>
      </c>
      <c r="K441" s="30"/>
      <c r="M441" s="132">
        <v>20</v>
      </c>
      <c r="N441" s="30"/>
      <c r="O441" s="24"/>
      <c r="P441" s="45"/>
    </row>
    <row r="442" spans="1:16" s="26" customFormat="1">
      <c r="A442" s="23" t="s">
        <v>1713</v>
      </c>
      <c r="B442" s="52" t="s">
        <v>764</v>
      </c>
      <c r="C442" s="23" t="s">
        <v>27</v>
      </c>
      <c r="D442" s="21" t="s">
        <v>66</v>
      </c>
      <c r="E442" s="199"/>
      <c r="F442" s="199">
        <v>9000</v>
      </c>
      <c r="G442" s="30"/>
      <c r="H442" s="30"/>
      <c r="I442" s="216"/>
      <c r="K442" s="30">
        <f>F442/M442</f>
        <v>450</v>
      </c>
      <c r="L442" s="30" t="s">
        <v>760</v>
      </c>
      <c r="M442" s="132">
        <v>20</v>
      </c>
      <c r="N442" s="30"/>
      <c r="O442" s="24"/>
      <c r="P442" s="45"/>
    </row>
    <row r="443" spans="1:16" s="26" customFormat="1">
      <c r="A443" s="23" t="s">
        <v>1714</v>
      </c>
      <c r="B443" s="52" t="s">
        <v>765</v>
      </c>
      <c r="C443" s="23" t="s">
        <v>27</v>
      </c>
      <c r="D443" s="21" t="s">
        <v>66</v>
      </c>
      <c r="E443" s="199">
        <v>20000</v>
      </c>
      <c r="F443" s="199"/>
      <c r="G443" s="30">
        <f t="shared" ref="G443" si="148">E443/4*0.95</f>
        <v>4750</v>
      </c>
      <c r="H443" s="30">
        <f>E443/M443</f>
        <v>1000</v>
      </c>
      <c r="I443" s="30" t="s">
        <v>760</v>
      </c>
      <c r="K443" s="30"/>
      <c r="L443" s="216"/>
      <c r="M443" s="132">
        <v>20</v>
      </c>
      <c r="N443" s="30"/>
      <c r="O443" s="30"/>
      <c r="P443" s="45"/>
    </row>
    <row r="444" spans="1:16" s="26" customFormat="1">
      <c r="A444" s="23" t="s">
        <v>1715</v>
      </c>
      <c r="B444" s="52" t="s">
        <v>766</v>
      </c>
      <c r="C444" s="23" t="s">
        <v>27</v>
      </c>
      <c r="D444" s="21" t="s">
        <v>66</v>
      </c>
      <c r="E444" s="199"/>
      <c r="F444" s="199">
        <v>9000</v>
      </c>
      <c r="G444" s="30"/>
      <c r="H444" s="30"/>
      <c r="I444" s="216"/>
      <c r="K444" s="30">
        <f>F444/M444</f>
        <v>450</v>
      </c>
      <c r="L444" s="30" t="s">
        <v>760</v>
      </c>
      <c r="M444" s="132">
        <v>20</v>
      </c>
      <c r="N444" s="30"/>
      <c r="O444" s="30"/>
      <c r="P444" s="45"/>
    </row>
    <row r="445" spans="1:16" s="26" customFormat="1">
      <c r="A445" s="23" t="s">
        <v>1716</v>
      </c>
      <c r="B445" s="52" t="s">
        <v>502</v>
      </c>
      <c r="C445" s="23" t="s">
        <v>457</v>
      </c>
      <c r="D445" s="21" t="s">
        <v>71</v>
      </c>
      <c r="E445" s="199">
        <v>31200</v>
      </c>
      <c r="F445" s="211"/>
      <c r="G445" s="30">
        <f t="shared" ref="G445" si="149">E445/4*0.95</f>
        <v>7410</v>
      </c>
      <c r="H445" s="30">
        <f>E445/M445</f>
        <v>1560</v>
      </c>
      <c r="I445" s="30">
        <f t="shared" ref="I445" si="150">H445*5*1.01/6</f>
        <v>1313</v>
      </c>
      <c r="J445" s="212"/>
      <c r="M445" s="45">
        <v>20</v>
      </c>
      <c r="N445" s="30"/>
      <c r="O445" s="30"/>
      <c r="P445" s="45"/>
    </row>
    <row r="446" spans="1:16" s="26" customFormat="1">
      <c r="A446" s="23" t="s">
        <v>1717</v>
      </c>
      <c r="B446" s="52" t="s">
        <v>503</v>
      </c>
      <c r="C446" s="23" t="s">
        <v>457</v>
      </c>
      <c r="D446" s="21" t="s">
        <v>71</v>
      </c>
      <c r="E446" s="199"/>
      <c r="F446" s="199">
        <v>12000</v>
      </c>
      <c r="G446" s="30"/>
      <c r="H446" s="30"/>
      <c r="L446" s="212">
        <f>F446/M446</f>
        <v>500</v>
      </c>
      <c r="M446" s="45">
        <v>24</v>
      </c>
      <c r="N446" s="30"/>
      <c r="O446" s="30"/>
      <c r="P446" s="45"/>
    </row>
    <row r="447" spans="1:16" s="26" customFormat="1">
      <c r="A447" s="23" t="s">
        <v>1718</v>
      </c>
      <c r="B447" s="52" t="s">
        <v>453</v>
      </c>
      <c r="C447" s="23" t="s">
        <v>52</v>
      </c>
      <c r="D447" s="21" t="s">
        <v>71</v>
      </c>
      <c r="E447" s="199">
        <v>23200</v>
      </c>
      <c r="F447" s="211"/>
      <c r="G447" s="30">
        <f t="shared" ref="G447" si="151">E447/4*0.95</f>
        <v>5510</v>
      </c>
      <c r="H447" s="30">
        <f>E447/M447</f>
        <v>1160</v>
      </c>
      <c r="I447" s="30">
        <f t="shared" ref="I447" si="152">H447*5*1.01/6</f>
        <v>976.33333333333337</v>
      </c>
      <c r="L447" s="212"/>
      <c r="M447" s="45">
        <v>20</v>
      </c>
      <c r="N447" s="30"/>
      <c r="O447" s="30"/>
      <c r="P447" s="45"/>
    </row>
    <row r="448" spans="1:16" s="26" customFormat="1">
      <c r="A448" s="23" t="s">
        <v>1719</v>
      </c>
      <c r="B448" s="52" t="s">
        <v>498</v>
      </c>
      <c r="C448" s="23" t="s">
        <v>52</v>
      </c>
      <c r="D448" s="21" t="s">
        <v>71</v>
      </c>
      <c r="E448" s="199"/>
      <c r="F448" s="199">
        <v>9000</v>
      </c>
      <c r="G448" s="30"/>
      <c r="H448" s="30"/>
      <c r="L448" s="212">
        <f>F448/M448</f>
        <v>375</v>
      </c>
      <c r="M448" s="45">
        <v>24</v>
      </c>
      <c r="N448" s="30"/>
      <c r="O448" s="30"/>
      <c r="P448" s="45"/>
    </row>
    <row r="449" spans="1:16" s="26" customFormat="1">
      <c r="A449" s="23" t="s">
        <v>1720</v>
      </c>
      <c r="B449" s="52" t="s">
        <v>454</v>
      </c>
      <c r="C449" s="23" t="s">
        <v>52</v>
      </c>
      <c r="D449" s="21" t="s">
        <v>71</v>
      </c>
      <c r="E449" s="199">
        <v>23200</v>
      </c>
      <c r="F449" s="199"/>
      <c r="G449" s="30">
        <f t="shared" ref="G449" si="153">E449/4*0.95</f>
        <v>5510</v>
      </c>
      <c r="H449" s="30">
        <f>E449/M449</f>
        <v>1160</v>
      </c>
      <c r="I449" s="30">
        <f t="shared" ref="I449" si="154">H449*5*1.01/6</f>
        <v>976.33333333333337</v>
      </c>
      <c r="L449" s="212"/>
      <c r="M449" s="45">
        <v>20</v>
      </c>
      <c r="N449" s="30"/>
      <c r="O449" s="30"/>
      <c r="P449" s="45"/>
    </row>
    <row r="450" spans="1:16" s="26" customFormat="1">
      <c r="A450" s="23" t="s">
        <v>1721</v>
      </c>
      <c r="B450" s="52" t="s">
        <v>499</v>
      </c>
      <c r="C450" s="23" t="s">
        <v>52</v>
      </c>
      <c r="D450" s="21" t="s">
        <v>71</v>
      </c>
      <c r="E450" s="199"/>
      <c r="F450" s="199">
        <v>9000</v>
      </c>
      <c r="G450" s="30"/>
      <c r="H450" s="30"/>
      <c r="L450" s="212">
        <f>F450/M450</f>
        <v>375</v>
      </c>
      <c r="M450" s="45">
        <v>24</v>
      </c>
      <c r="N450" s="30"/>
      <c r="O450" s="30"/>
      <c r="P450" s="45"/>
    </row>
    <row r="451" spans="1:16" s="26" customFormat="1">
      <c r="A451" s="23" t="s">
        <v>1722</v>
      </c>
      <c r="B451" s="52" t="s">
        <v>456</v>
      </c>
      <c r="C451" s="23" t="s">
        <v>52</v>
      </c>
      <c r="D451" s="21" t="s">
        <v>71</v>
      </c>
      <c r="E451" s="199">
        <v>26600</v>
      </c>
      <c r="F451" s="199"/>
      <c r="G451" s="30">
        <f t="shared" ref="G451" si="155">E451/4*0.95</f>
        <v>6317.5</v>
      </c>
      <c r="H451" s="30">
        <f>E451/M451</f>
        <v>1330</v>
      </c>
      <c r="I451" s="30">
        <f t="shared" ref="I451" si="156">H451*5*1.01/6</f>
        <v>1119.4166666666667</v>
      </c>
      <c r="L451" s="212"/>
      <c r="M451" s="45">
        <v>20</v>
      </c>
      <c r="N451" s="30"/>
      <c r="O451" s="30"/>
      <c r="P451" s="45"/>
    </row>
    <row r="452" spans="1:16" s="26" customFormat="1">
      <c r="A452" s="23" t="s">
        <v>1723</v>
      </c>
      <c r="B452" s="52" t="s">
        <v>500</v>
      </c>
      <c r="C452" s="23" t="s">
        <v>52</v>
      </c>
      <c r="D452" s="21" t="s">
        <v>71</v>
      </c>
      <c r="E452" s="199"/>
      <c r="F452" s="199">
        <v>12000</v>
      </c>
      <c r="G452" s="30"/>
      <c r="H452" s="30"/>
      <c r="L452" s="212">
        <f>F452/M452</f>
        <v>500</v>
      </c>
      <c r="M452" s="45">
        <v>24</v>
      </c>
      <c r="N452" s="30"/>
      <c r="O452" s="30"/>
      <c r="P452" s="45"/>
    </row>
    <row r="453" spans="1:16" s="26" customFormat="1">
      <c r="A453" s="23" t="s">
        <v>1724</v>
      </c>
      <c r="B453" s="52" t="s">
        <v>455</v>
      </c>
      <c r="C453" s="23" t="s">
        <v>52</v>
      </c>
      <c r="D453" s="21" t="s">
        <v>71</v>
      </c>
      <c r="E453" s="199">
        <v>20600</v>
      </c>
      <c r="F453" s="199"/>
      <c r="G453" s="30">
        <f t="shared" ref="G453" si="157">E453/4*0.95</f>
        <v>4892.5</v>
      </c>
      <c r="H453" s="30">
        <f>E453/M453</f>
        <v>1030</v>
      </c>
      <c r="I453" s="30">
        <f t="shared" ref="I453" si="158">H453*5*1.01/6</f>
        <v>866.91666666666663</v>
      </c>
      <c r="L453" s="212"/>
      <c r="M453" s="45">
        <v>20</v>
      </c>
      <c r="N453" s="30"/>
      <c r="O453" s="30"/>
      <c r="P453" s="45"/>
    </row>
    <row r="454" spans="1:16" s="26" customFormat="1">
      <c r="A454" s="23" t="s">
        <v>1725</v>
      </c>
      <c r="B454" s="52" t="s">
        <v>501</v>
      </c>
      <c r="C454" s="23" t="s">
        <v>52</v>
      </c>
      <c r="D454" s="21" t="s">
        <v>71</v>
      </c>
      <c r="E454" s="199"/>
      <c r="F454" s="199">
        <v>8000</v>
      </c>
      <c r="G454" s="30"/>
      <c r="H454" s="30"/>
      <c r="L454" s="212">
        <f>F454/M454</f>
        <v>333.33333333333331</v>
      </c>
      <c r="M454" s="45">
        <v>24</v>
      </c>
      <c r="O454" s="30"/>
      <c r="P454" s="45"/>
    </row>
    <row r="455" spans="1:16" s="26" customFormat="1">
      <c r="A455" s="23" t="s">
        <v>1726</v>
      </c>
      <c r="B455" s="52" t="s">
        <v>496</v>
      </c>
      <c r="C455" s="23" t="s">
        <v>285</v>
      </c>
      <c r="D455" s="21" t="s">
        <v>386</v>
      </c>
      <c r="E455" s="199">
        <v>28600</v>
      </c>
      <c r="F455" s="211"/>
      <c r="G455" s="30">
        <f t="shared" ref="G455" si="159">E455/4*0.95</f>
        <v>6792.5</v>
      </c>
      <c r="H455" s="30">
        <f>E455/M455</f>
        <v>1430</v>
      </c>
      <c r="I455" s="30">
        <f t="shared" ref="I455" si="160">H455*5*1.01/6</f>
        <v>1203.5833333333333</v>
      </c>
      <c r="L455" s="212"/>
      <c r="M455" s="45">
        <v>20</v>
      </c>
      <c r="N455" s="30"/>
      <c r="O455" s="30"/>
      <c r="P455" s="45"/>
    </row>
    <row r="456" spans="1:16" s="26" customFormat="1">
      <c r="A456" s="23" t="s">
        <v>1727</v>
      </c>
      <c r="B456" s="52" t="s">
        <v>497</v>
      </c>
      <c r="C456" s="23" t="s">
        <v>285</v>
      </c>
      <c r="D456" s="21" t="s">
        <v>386</v>
      </c>
      <c r="E456" s="199"/>
      <c r="F456" s="199">
        <v>10000</v>
      </c>
      <c r="G456" s="30"/>
      <c r="H456" s="30"/>
      <c r="L456" s="212">
        <f>F456/M456</f>
        <v>416.66666666666669</v>
      </c>
      <c r="M456" s="45">
        <v>24</v>
      </c>
      <c r="O456" s="30"/>
      <c r="P456" s="45"/>
    </row>
    <row r="457" spans="1:16" s="26" customFormat="1">
      <c r="A457" s="23" t="s">
        <v>1728</v>
      </c>
      <c r="B457" s="52" t="s">
        <v>411</v>
      </c>
      <c r="C457" s="23" t="s">
        <v>285</v>
      </c>
      <c r="D457" s="21" t="s">
        <v>386</v>
      </c>
      <c r="E457" s="199">
        <v>20000</v>
      </c>
      <c r="F457" s="211"/>
      <c r="G457" s="30">
        <f t="shared" ref="G457" si="161">E457/4*0.95</f>
        <v>4750</v>
      </c>
      <c r="H457" s="30">
        <f>E457/M457</f>
        <v>1000</v>
      </c>
      <c r="I457" s="30">
        <f t="shared" ref="I457" si="162">H457*5*1.01/6</f>
        <v>841.66666666666663</v>
      </c>
      <c r="J457" s="212"/>
      <c r="M457" s="45">
        <v>20</v>
      </c>
      <c r="O457" s="30"/>
      <c r="P457" s="45"/>
    </row>
    <row r="458" spans="1:16" s="26" customFormat="1">
      <c r="A458" s="23" t="s">
        <v>1729</v>
      </c>
      <c r="B458" s="52" t="s">
        <v>493</v>
      </c>
      <c r="C458" s="23" t="s">
        <v>285</v>
      </c>
      <c r="D458" s="21" t="s">
        <v>386</v>
      </c>
      <c r="E458" s="199"/>
      <c r="F458" s="199">
        <v>7600</v>
      </c>
      <c r="G458" s="30"/>
      <c r="H458" s="30"/>
      <c r="K458" s="212">
        <f>F458/M458</f>
        <v>380</v>
      </c>
      <c r="M458" s="45">
        <v>20</v>
      </c>
      <c r="O458" s="30"/>
      <c r="P458" s="45"/>
    </row>
    <row r="459" spans="1:16" s="26" customFormat="1">
      <c r="A459" s="23" t="s">
        <v>1730</v>
      </c>
      <c r="B459" s="54" t="s">
        <v>494</v>
      </c>
      <c r="C459" s="23" t="s">
        <v>285</v>
      </c>
      <c r="D459" s="21" t="s">
        <v>386</v>
      </c>
      <c r="E459" s="199">
        <v>20000</v>
      </c>
      <c r="F459" s="211"/>
      <c r="G459" s="30">
        <f t="shared" ref="G459" si="163">E459/4*0.95</f>
        <v>4750</v>
      </c>
      <c r="H459" s="30">
        <f>E459/M459</f>
        <v>1000</v>
      </c>
      <c r="I459" s="30">
        <f t="shared" ref="I459" si="164">H459*5*1.01/6</f>
        <v>841.66666666666663</v>
      </c>
      <c r="K459" s="212"/>
      <c r="M459" s="45">
        <v>20</v>
      </c>
      <c r="N459" s="30"/>
      <c r="O459" s="24"/>
      <c r="P459" s="45"/>
    </row>
    <row r="460" spans="1:16" s="26" customFormat="1">
      <c r="A460" s="23" t="s">
        <v>1731</v>
      </c>
      <c r="B460" s="54" t="s">
        <v>495</v>
      </c>
      <c r="C460" s="23" t="s">
        <v>285</v>
      </c>
      <c r="D460" s="21" t="s">
        <v>386</v>
      </c>
      <c r="E460" s="199"/>
      <c r="F460" s="199">
        <v>7600</v>
      </c>
      <c r="G460" s="30"/>
      <c r="H460" s="30"/>
      <c r="K460" s="212">
        <f>F460/M460</f>
        <v>380</v>
      </c>
      <c r="M460" s="45">
        <v>20</v>
      </c>
      <c r="N460" s="30"/>
      <c r="O460" s="24"/>
      <c r="P460" s="45"/>
    </row>
    <row r="461" spans="1:16" s="26" customFormat="1">
      <c r="A461" s="23" t="s">
        <v>1732</v>
      </c>
      <c r="B461" s="54" t="s">
        <v>1547</v>
      </c>
      <c r="C461" s="23" t="s">
        <v>48</v>
      </c>
      <c r="D461" s="21" t="s">
        <v>69</v>
      </c>
      <c r="E461" s="199">
        <v>15000</v>
      </c>
      <c r="F461" s="211"/>
      <c r="G461" s="30">
        <f t="shared" ref="G461" si="165">E461/4*0.95</f>
        <v>3562.5</v>
      </c>
      <c r="H461" s="30">
        <f>E461/M461</f>
        <v>750</v>
      </c>
      <c r="I461" s="30">
        <f t="shared" ref="I461" si="166">H461*5*1.01/6</f>
        <v>631.25</v>
      </c>
      <c r="K461" s="212"/>
      <c r="M461" s="45">
        <v>20</v>
      </c>
      <c r="N461" s="30"/>
      <c r="O461" s="24"/>
      <c r="P461" s="45"/>
    </row>
    <row r="462" spans="1:16" s="26" customFormat="1">
      <c r="A462" s="23" t="s">
        <v>1733</v>
      </c>
      <c r="B462" s="54" t="s">
        <v>510</v>
      </c>
      <c r="C462" s="23" t="s">
        <v>48</v>
      </c>
      <c r="D462" s="21" t="s">
        <v>69</v>
      </c>
      <c r="E462" s="199"/>
      <c r="F462" s="199">
        <v>6000</v>
      </c>
      <c r="G462" s="30"/>
      <c r="H462" s="30"/>
      <c r="K462" s="212">
        <f>F462/M462</f>
        <v>300</v>
      </c>
      <c r="M462" s="45">
        <v>20</v>
      </c>
      <c r="N462" s="30"/>
      <c r="O462" s="24"/>
      <c r="P462" s="45"/>
    </row>
    <row r="463" spans="1:16" s="20" customFormat="1">
      <c r="A463" s="23" t="s">
        <v>1734</v>
      </c>
      <c r="B463" s="54" t="s">
        <v>508</v>
      </c>
      <c r="C463" s="23" t="s">
        <v>48</v>
      </c>
      <c r="D463" s="21" t="s">
        <v>69</v>
      </c>
      <c r="E463" s="199">
        <v>15000</v>
      </c>
      <c r="F463" s="211"/>
      <c r="G463" s="30">
        <f t="shared" ref="G463:G465" si="167">E463/4*0.95</f>
        <v>3562.5</v>
      </c>
      <c r="H463" s="30">
        <f>E463/M463</f>
        <v>750</v>
      </c>
      <c r="I463" s="30"/>
      <c r="J463" s="214"/>
      <c r="M463" s="45">
        <v>20</v>
      </c>
      <c r="N463" s="30"/>
      <c r="O463" s="24"/>
      <c r="P463" s="45"/>
    </row>
    <row r="464" spans="1:16" s="20" customFormat="1">
      <c r="A464" s="23" t="s">
        <v>1735</v>
      </c>
      <c r="B464" s="54" t="s">
        <v>509</v>
      </c>
      <c r="C464" s="23" t="s">
        <v>48</v>
      </c>
      <c r="D464" s="21" t="s">
        <v>69</v>
      </c>
      <c r="E464" s="199">
        <v>15000</v>
      </c>
      <c r="F464" s="211"/>
      <c r="G464" s="30">
        <f t="shared" si="167"/>
        <v>3562.5</v>
      </c>
      <c r="H464" s="30">
        <f>E464/M464</f>
        <v>750</v>
      </c>
      <c r="I464" s="30"/>
      <c r="J464" s="214"/>
      <c r="M464" s="45">
        <v>20</v>
      </c>
      <c r="N464" s="30"/>
      <c r="O464" s="24"/>
      <c r="P464" s="45"/>
    </row>
    <row r="465" spans="1:16" s="20" customFormat="1">
      <c r="A465" s="23" t="s">
        <v>1736</v>
      </c>
      <c r="B465" s="54" t="s">
        <v>512</v>
      </c>
      <c r="C465" s="23" t="s">
        <v>39</v>
      </c>
      <c r="D465" s="21" t="s">
        <v>67</v>
      </c>
      <c r="E465" s="199">
        <v>41600</v>
      </c>
      <c r="F465" s="199"/>
      <c r="G465" s="30">
        <f t="shared" si="167"/>
        <v>9880</v>
      </c>
      <c r="H465" s="30">
        <f>E465/M465</f>
        <v>2080</v>
      </c>
      <c r="I465" s="30">
        <f t="shared" ref="I465" si="168">H465*5*1.01/6</f>
        <v>1750.6666666666667</v>
      </c>
      <c r="J465" s="212"/>
      <c r="M465" s="45">
        <v>20</v>
      </c>
      <c r="N465" s="30"/>
      <c r="O465" s="24"/>
      <c r="P465" s="45"/>
    </row>
    <row r="466" spans="1:16" s="20" customFormat="1">
      <c r="A466" s="23" t="s">
        <v>1737</v>
      </c>
      <c r="B466" s="54" t="s">
        <v>517</v>
      </c>
      <c r="C466" s="23" t="s">
        <v>39</v>
      </c>
      <c r="D466" s="21" t="s">
        <v>67</v>
      </c>
      <c r="E466" s="199"/>
      <c r="F466" s="199">
        <v>15000</v>
      </c>
      <c r="G466" s="30"/>
      <c r="H466" s="30"/>
      <c r="I466" s="26"/>
      <c r="L466" s="212">
        <f>F466/M466</f>
        <v>625</v>
      </c>
      <c r="M466" s="45">
        <v>24</v>
      </c>
      <c r="N466" s="30"/>
      <c r="O466" s="24"/>
      <c r="P466" s="45"/>
    </row>
    <row r="467" spans="1:16" s="20" customFormat="1">
      <c r="A467" s="23" t="s">
        <v>1738</v>
      </c>
      <c r="B467" s="54" t="s">
        <v>513</v>
      </c>
      <c r="C467" s="23" t="s">
        <v>39</v>
      </c>
      <c r="D467" s="21" t="s">
        <v>67</v>
      </c>
      <c r="E467" s="199">
        <v>41600</v>
      </c>
      <c r="F467" s="199"/>
      <c r="G467" s="30">
        <f t="shared" ref="G467" si="169">E467/4*0.95</f>
        <v>9880</v>
      </c>
      <c r="H467" s="30">
        <f>E467/M467</f>
        <v>2080</v>
      </c>
      <c r="I467" s="30">
        <f t="shared" ref="I467" si="170">H467*5*1.01/6</f>
        <v>1750.6666666666667</v>
      </c>
      <c r="L467" s="212"/>
      <c r="M467" s="45">
        <v>20</v>
      </c>
      <c r="N467" s="30"/>
      <c r="O467" s="24"/>
      <c r="P467" s="45"/>
    </row>
    <row r="468" spans="1:16" s="20" customFormat="1">
      <c r="A468" s="23" t="s">
        <v>1739</v>
      </c>
      <c r="B468" s="54" t="s">
        <v>514</v>
      </c>
      <c r="C468" s="23" t="s">
        <v>39</v>
      </c>
      <c r="D468" s="21" t="s">
        <v>67</v>
      </c>
      <c r="E468" s="199">
        <v>41600</v>
      </c>
      <c r="F468" s="199"/>
      <c r="G468" s="30">
        <f t="shared" ref="G468" si="171">E468/4*0.95</f>
        <v>9880</v>
      </c>
      <c r="H468" s="30">
        <f>E468/M468</f>
        <v>2080</v>
      </c>
      <c r="I468" s="30">
        <f t="shared" ref="I468" si="172">H468*5*1.01/6</f>
        <v>1750.6666666666667</v>
      </c>
      <c r="L468" s="212"/>
      <c r="M468" s="45">
        <v>20</v>
      </c>
      <c r="N468" s="30"/>
      <c r="O468" s="24"/>
      <c r="P468" s="45"/>
    </row>
    <row r="469" spans="1:16" s="20" customFormat="1">
      <c r="A469" s="23" t="s">
        <v>1740</v>
      </c>
      <c r="B469" s="54" t="s">
        <v>515</v>
      </c>
      <c r="C469" s="23" t="s">
        <v>39</v>
      </c>
      <c r="D469" s="21" t="s">
        <v>67</v>
      </c>
      <c r="E469" s="199">
        <v>41600</v>
      </c>
      <c r="F469" s="199"/>
      <c r="G469" s="30">
        <f t="shared" ref="G469" si="173">E469/4*0.95</f>
        <v>9880</v>
      </c>
      <c r="H469" s="30">
        <f>E469/M469</f>
        <v>2080</v>
      </c>
      <c r="I469" s="30">
        <f t="shared" ref="I469" si="174">H469*5*1.01/6</f>
        <v>1750.6666666666667</v>
      </c>
      <c r="L469" s="212"/>
      <c r="M469" s="45">
        <v>20</v>
      </c>
      <c r="N469" s="30"/>
      <c r="O469" s="24"/>
      <c r="P469" s="45"/>
    </row>
    <row r="470" spans="1:16" s="20" customFormat="1">
      <c r="A470" s="23" t="s">
        <v>1741</v>
      </c>
      <c r="B470" s="54" t="s">
        <v>767</v>
      </c>
      <c r="C470" s="23" t="s">
        <v>50</v>
      </c>
      <c r="D470" s="21" t="s">
        <v>70</v>
      </c>
      <c r="E470" s="199">
        <v>14120</v>
      </c>
      <c r="F470" s="199"/>
      <c r="G470" s="30">
        <v>3353.5</v>
      </c>
      <c r="H470" s="30">
        <v>706</v>
      </c>
      <c r="I470" s="30">
        <v>594.2166666666667</v>
      </c>
      <c r="J470" s="212"/>
      <c r="M470" s="45">
        <v>20</v>
      </c>
      <c r="N470" s="26"/>
      <c r="O470" s="26"/>
    </row>
    <row r="471" spans="1:16" s="22" customFormat="1">
      <c r="A471" s="23" t="s">
        <v>1742</v>
      </c>
      <c r="B471" s="52" t="s">
        <v>989</v>
      </c>
      <c r="C471" s="23" t="s">
        <v>46</v>
      </c>
      <c r="D471" s="21" t="s">
        <v>68</v>
      </c>
      <c r="E471" s="261">
        <v>24720</v>
      </c>
      <c r="F471" s="261"/>
      <c r="G471" s="30">
        <v>7828</v>
      </c>
      <c r="H471" s="30"/>
      <c r="I471" s="30">
        <v>1030</v>
      </c>
      <c r="J471" s="212"/>
      <c r="K471" s="26"/>
      <c r="L471" s="26"/>
      <c r="M471" s="260">
        <v>24</v>
      </c>
      <c r="N471" s="203"/>
    </row>
    <row r="472" spans="1:16" s="22" customFormat="1">
      <c r="A472" s="23" t="s">
        <v>1743</v>
      </c>
      <c r="B472" s="52" t="s">
        <v>990</v>
      </c>
      <c r="C472" s="23" t="s">
        <v>46</v>
      </c>
      <c r="D472" s="21" t="s">
        <v>68</v>
      </c>
      <c r="E472" s="261">
        <v>49440</v>
      </c>
      <c r="F472" s="261"/>
      <c r="G472" s="30">
        <v>15656</v>
      </c>
      <c r="H472" s="30"/>
      <c r="I472" s="30">
        <v>2060</v>
      </c>
      <c r="J472" s="212"/>
      <c r="K472" s="26"/>
      <c r="L472" s="26"/>
      <c r="M472" s="260">
        <v>24</v>
      </c>
      <c r="N472" s="203"/>
    </row>
    <row r="473" spans="1:16" s="20" customFormat="1">
      <c r="A473" s="23"/>
      <c r="B473" s="3"/>
      <c r="C473" s="2"/>
      <c r="D473" s="36"/>
      <c r="E473" s="69"/>
      <c r="F473" s="30"/>
      <c r="G473" s="30"/>
      <c r="H473" s="30"/>
      <c r="I473" s="218"/>
      <c r="J473" s="212"/>
      <c r="K473" s="30"/>
      <c r="L473" s="30"/>
      <c r="M473" s="26"/>
      <c r="N473" s="26"/>
      <c r="O473" s="26"/>
    </row>
    <row r="474" spans="1:16" s="20" customFormat="1">
      <c r="A474" s="16" t="s">
        <v>942</v>
      </c>
      <c r="B474" s="200" t="s">
        <v>1550</v>
      </c>
      <c r="C474" s="201"/>
      <c r="D474" s="129"/>
      <c r="E474" s="126"/>
      <c r="F474" s="16" t="s">
        <v>472</v>
      </c>
      <c r="G474" s="16" t="s">
        <v>371</v>
      </c>
      <c r="H474" s="208" t="s">
        <v>485</v>
      </c>
      <c r="I474" s="202" t="s">
        <v>370</v>
      </c>
      <c r="J474" s="219" t="s">
        <v>404</v>
      </c>
      <c r="K474" s="208" t="s">
        <v>458</v>
      </c>
      <c r="L474" s="26"/>
      <c r="M474" s="26"/>
      <c r="N474" s="26"/>
      <c r="O474" s="26"/>
    </row>
    <row r="475" spans="1:16" s="20" customFormat="1">
      <c r="A475" s="23" t="s">
        <v>943</v>
      </c>
      <c r="B475" s="52" t="s">
        <v>284</v>
      </c>
      <c r="C475" s="23" t="s">
        <v>74</v>
      </c>
      <c r="D475" s="21" t="s">
        <v>75</v>
      </c>
      <c r="E475" s="199">
        <v>45000</v>
      </c>
      <c r="F475" s="211"/>
      <c r="G475" s="30">
        <f>E475/K475</f>
        <v>1500</v>
      </c>
      <c r="H475" s="26"/>
      <c r="I475" s="24"/>
      <c r="J475" s="220"/>
      <c r="K475" s="45">
        <v>30</v>
      </c>
      <c r="L475" s="26"/>
      <c r="M475" s="26"/>
      <c r="N475" s="26"/>
      <c r="O475" s="26"/>
    </row>
    <row r="476" spans="1:16" s="20" customFormat="1">
      <c r="A476" s="23" t="s">
        <v>944</v>
      </c>
      <c r="B476" s="52" t="s">
        <v>476</v>
      </c>
      <c r="C476" s="23" t="s">
        <v>46</v>
      </c>
      <c r="D476" s="21" t="s">
        <v>68</v>
      </c>
      <c r="E476" s="199">
        <v>60480</v>
      </c>
      <c r="F476" s="211"/>
      <c r="G476" s="30">
        <f>E476/K476</f>
        <v>1680</v>
      </c>
      <c r="H476" s="26"/>
      <c r="I476" s="24"/>
      <c r="J476" s="212"/>
      <c r="K476" s="45">
        <v>36</v>
      </c>
      <c r="L476" s="26"/>
      <c r="M476" s="26"/>
      <c r="N476" s="26"/>
      <c r="O476" s="26"/>
    </row>
    <row r="477" spans="1:16" s="20" customFormat="1">
      <c r="A477" s="23" t="s">
        <v>945</v>
      </c>
      <c r="B477" s="52" t="s">
        <v>477</v>
      </c>
      <c r="C477" s="23" t="s">
        <v>46</v>
      </c>
      <c r="D477" s="21" t="s">
        <v>68</v>
      </c>
      <c r="E477" s="199"/>
      <c r="F477" s="199">
        <v>20000</v>
      </c>
      <c r="G477" s="30"/>
      <c r="H477" s="30">
        <f>F477/K477</f>
        <v>555.55555555555554</v>
      </c>
      <c r="I477" s="24"/>
      <c r="J477" s="212"/>
      <c r="K477" s="45">
        <v>36</v>
      </c>
      <c r="L477" s="26"/>
      <c r="M477" s="26"/>
      <c r="N477" s="26"/>
      <c r="O477" s="26"/>
    </row>
    <row r="478" spans="1:16" s="20" customFormat="1" ht="15" customHeight="1">
      <c r="A478" s="23" t="s">
        <v>946</v>
      </c>
      <c r="B478" s="52" t="s">
        <v>307</v>
      </c>
      <c r="C478" s="23" t="s">
        <v>27</v>
      </c>
      <c r="D478" s="21" t="s">
        <v>66</v>
      </c>
      <c r="E478" s="199">
        <v>51000</v>
      </c>
      <c r="F478" s="211"/>
      <c r="G478" s="30">
        <f>E478/K478</f>
        <v>1700</v>
      </c>
      <c r="H478" s="26"/>
      <c r="I478" s="24"/>
      <c r="J478" s="99"/>
      <c r="K478" s="45">
        <v>30</v>
      </c>
      <c r="L478" s="26"/>
      <c r="M478" s="26"/>
      <c r="N478" s="26"/>
      <c r="O478" s="26"/>
    </row>
    <row r="479" spans="1:16" s="20" customFormat="1" ht="15" customHeight="1">
      <c r="A479" s="23" t="s">
        <v>947</v>
      </c>
      <c r="B479" s="52" t="s">
        <v>321</v>
      </c>
      <c r="C479" s="23" t="s">
        <v>52</v>
      </c>
      <c r="D479" s="21" t="s">
        <v>71</v>
      </c>
      <c r="E479" s="199">
        <v>35950</v>
      </c>
      <c r="F479" s="211"/>
      <c r="G479" s="30">
        <f>E479/K479</f>
        <v>998.61111111111109</v>
      </c>
      <c r="H479" s="26"/>
      <c r="I479" s="30">
        <f>E479*0.3</f>
        <v>10785</v>
      </c>
      <c r="J479" s="212">
        <f>(E479-I479)/35</f>
        <v>719</v>
      </c>
      <c r="K479" s="45">
        <v>36</v>
      </c>
      <c r="L479" s="26"/>
      <c r="M479" s="26"/>
      <c r="N479" s="26"/>
      <c r="O479" s="26"/>
    </row>
    <row r="480" spans="1:16" s="20" customFormat="1" ht="15" customHeight="1">
      <c r="A480" s="23" t="s">
        <v>948</v>
      </c>
      <c r="B480" s="52" t="s">
        <v>474</v>
      </c>
      <c r="C480" s="23" t="s">
        <v>52</v>
      </c>
      <c r="D480" s="21" t="s">
        <v>71</v>
      </c>
      <c r="E480" s="199"/>
      <c r="F480" s="199">
        <v>15000</v>
      </c>
      <c r="G480" s="26"/>
      <c r="H480" s="30">
        <f>F480/K480</f>
        <v>416.66666666666669</v>
      </c>
      <c r="I480" s="30">
        <f>F480*0.3</f>
        <v>4500</v>
      </c>
      <c r="J480" s="212">
        <f>(F480-I480)/35</f>
        <v>300</v>
      </c>
      <c r="K480" s="45">
        <v>36</v>
      </c>
      <c r="L480" s="26"/>
      <c r="M480" s="26"/>
      <c r="N480" s="26"/>
      <c r="O480" s="26"/>
    </row>
    <row r="481" spans="1:15" s="20" customFormat="1" ht="15" customHeight="1">
      <c r="A481" s="23" t="s">
        <v>949</v>
      </c>
      <c r="B481" s="54" t="s">
        <v>459</v>
      </c>
      <c r="C481" s="23" t="s">
        <v>52</v>
      </c>
      <c r="D481" s="21" t="s">
        <v>71</v>
      </c>
      <c r="E481" s="199">
        <v>52220</v>
      </c>
      <c r="F481" s="211"/>
      <c r="G481" s="30">
        <f>E481/K481</f>
        <v>1450.5555555555557</v>
      </c>
      <c r="H481" s="26"/>
      <c r="I481" s="30">
        <f>E481*0.3</f>
        <v>15666</v>
      </c>
      <c r="J481" s="212">
        <f>(E481-I481)/35</f>
        <v>1044.4000000000001</v>
      </c>
      <c r="K481" s="45">
        <v>36</v>
      </c>
      <c r="L481" s="26"/>
      <c r="M481" s="26"/>
      <c r="N481" s="26"/>
      <c r="O481" s="26"/>
    </row>
    <row r="482" spans="1:15" s="20" customFormat="1" ht="15" customHeight="1">
      <c r="A482" s="23" t="s">
        <v>950</v>
      </c>
      <c r="B482" s="54" t="s">
        <v>475</v>
      </c>
      <c r="C482" s="23" t="s">
        <v>52</v>
      </c>
      <c r="D482" s="21" t="s">
        <v>71</v>
      </c>
      <c r="E482" s="28"/>
      <c r="F482" s="199">
        <v>20000</v>
      </c>
      <c r="G482" s="26"/>
      <c r="H482" s="30">
        <f>F482/K482</f>
        <v>555.55555555555554</v>
      </c>
      <c r="I482" s="30">
        <f>F482*0.3</f>
        <v>6000</v>
      </c>
      <c r="J482" s="212">
        <f>(F482-I482)/35</f>
        <v>400</v>
      </c>
      <c r="K482" s="45">
        <v>36</v>
      </c>
      <c r="L482" s="26"/>
      <c r="M482" s="26"/>
      <c r="N482" s="26"/>
      <c r="O482" s="26"/>
    </row>
    <row r="483" spans="1:15" s="20" customFormat="1" ht="15" customHeight="1">
      <c r="A483" s="23" t="s">
        <v>951</v>
      </c>
      <c r="B483" s="52" t="s">
        <v>478</v>
      </c>
      <c r="C483" s="23" t="s">
        <v>48</v>
      </c>
      <c r="D483" s="21" t="s">
        <v>69</v>
      </c>
      <c r="E483" s="28">
        <v>36000</v>
      </c>
      <c r="F483" s="199"/>
      <c r="G483" s="30">
        <f>E483/K483</f>
        <v>1000</v>
      </c>
      <c r="H483" s="26"/>
      <c r="I483" s="30"/>
      <c r="J483" s="212"/>
      <c r="K483" s="45">
        <v>36</v>
      </c>
      <c r="L483" s="26"/>
      <c r="M483" s="26"/>
      <c r="N483" s="26"/>
      <c r="O483" s="26"/>
    </row>
    <row r="484" spans="1:15" s="20" customFormat="1" ht="15" customHeight="1">
      <c r="A484" s="23" t="s">
        <v>1744</v>
      </c>
      <c r="B484" s="52" t="s">
        <v>478</v>
      </c>
      <c r="C484" s="23" t="s">
        <v>48</v>
      </c>
      <c r="D484" s="21" t="s">
        <v>69</v>
      </c>
      <c r="E484" s="28"/>
      <c r="F484" s="199">
        <v>14000</v>
      </c>
      <c r="G484" s="26"/>
      <c r="H484" s="30">
        <f>F484/K484</f>
        <v>388.88888888888891</v>
      </c>
      <c r="I484" s="30"/>
      <c r="J484" s="212"/>
      <c r="K484" s="45">
        <v>36</v>
      </c>
      <c r="L484" s="26"/>
      <c r="M484" s="26"/>
      <c r="N484" s="26"/>
      <c r="O484" s="26"/>
    </row>
    <row r="485" spans="1:15" s="20" customFormat="1" ht="15" customHeight="1">
      <c r="A485" s="23" t="s">
        <v>1745</v>
      </c>
      <c r="B485" s="54" t="s">
        <v>479</v>
      </c>
      <c r="C485" s="23" t="s">
        <v>39</v>
      </c>
      <c r="D485" s="21" t="s">
        <v>67</v>
      </c>
      <c r="E485" s="28">
        <v>72000</v>
      </c>
      <c r="F485" s="199"/>
      <c r="G485" s="30">
        <f>E485/K485</f>
        <v>2000</v>
      </c>
      <c r="H485" s="26"/>
      <c r="I485" s="30"/>
      <c r="J485" s="212"/>
      <c r="K485" s="45">
        <v>36</v>
      </c>
      <c r="L485" s="26"/>
      <c r="M485" s="26"/>
      <c r="N485" s="26"/>
      <c r="O485" s="26"/>
    </row>
    <row r="486" spans="1:15" s="20" customFormat="1" ht="15" customHeight="1">
      <c r="A486" s="23" t="s">
        <v>373</v>
      </c>
      <c r="B486" s="54" t="s">
        <v>482</v>
      </c>
      <c r="C486" s="23" t="s">
        <v>39</v>
      </c>
      <c r="D486" s="21" t="s">
        <v>67</v>
      </c>
      <c r="E486" s="28"/>
      <c r="F486" s="199">
        <v>28000</v>
      </c>
      <c r="G486" s="26"/>
      <c r="H486" s="30">
        <f>F486/K486</f>
        <v>777.77777777777783</v>
      </c>
      <c r="I486" s="30"/>
      <c r="J486" s="212"/>
      <c r="K486" s="45">
        <v>36</v>
      </c>
      <c r="L486" s="26"/>
      <c r="M486" s="26"/>
      <c r="N486" s="26"/>
      <c r="O486" s="26"/>
    </row>
    <row r="487" spans="1:15" s="20" customFormat="1" ht="15" customHeight="1">
      <c r="A487" s="23" t="s">
        <v>374</v>
      </c>
      <c r="B487" s="54" t="s">
        <v>480</v>
      </c>
      <c r="C487" s="23" t="s">
        <v>39</v>
      </c>
      <c r="D487" s="21" t="s">
        <v>67</v>
      </c>
      <c r="E487" s="28">
        <v>72000</v>
      </c>
      <c r="F487" s="199"/>
      <c r="G487" s="30">
        <f>E487/K487</f>
        <v>2000</v>
      </c>
      <c r="H487" s="26"/>
      <c r="I487" s="30"/>
      <c r="J487" s="212"/>
      <c r="K487" s="45">
        <v>36</v>
      </c>
      <c r="L487" s="26"/>
      <c r="M487" s="26"/>
      <c r="N487" s="26"/>
      <c r="O487" s="26"/>
    </row>
    <row r="488" spans="1:15" s="20" customFormat="1" ht="15" customHeight="1">
      <c r="A488" s="23" t="s">
        <v>375</v>
      </c>
      <c r="B488" s="54" t="s">
        <v>483</v>
      </c>
      <c r="C488" s="23" t="s">
        <v>39</v>
      </c>
      <c r="D488" s="21" t="s">
        <v>67</v>
      </c>
      <c r="E488" s="28"/>
      <c r="F488" s="199">
        <v>28000</v>
      </c>
      <c r="G488" s="26"/>
      <c r="H488" s="30">
        <f>F488/K488</f>
        <v>777.77777777777783</v>
      </c>
      <c r="I488" s="30"/>
      <c r="J488" s="212"/>
      <c r="K488" s="45">
        <v>36</v>
      </c>
      <c r="L488" s="26"/>
      <c r="M488" s="26"/>
      <c r="N488" s="26"/>
      <c r="O488" s="26"/>
    </row>
    <row r="489" spans="1:15" s="20" customFormat="1" ht="15" customHeight="1">
      <c r="A489" s="23" t="s">
        <v>450</v>
      </c>
      <c r="B489" s="54" t="s">
        <v>481</v>
      </c>
      <c r="C489" s="23" t="s">
        <v>39</v>
      </c>
      <c r="D489" s="21" t="s">
        <v>67</v>
      </c>
      <c r="E489" s="28">
        <v>72000</v>
      </c>
      <c r="F489" s="199"/>
      <c r="G489" s="30">
        <f>E489/K489</f>
        <v>2000</v>
      </c>
      <c r="H489" s="26"/>
      <c r="I489" s="30"/>
      <c r="J489" s="212"/>
      <c r="K489" s="45">
        <v>36</v>
      </c>
      <c r="L489" s="26"/>
      <c r="M489" s="26"/>
      <c r="N489" s="26"/>
      <c r="O489" s="26"/>
    </row>
    <row r="490" spans="1:15" s="20" customFormat="1">
      <c r="A490" s="23" t="s">
        <v>451</v>
      </c>
      <c r="B490" s="54" t="s">
        <v>484</v>
      </c>
      <c r="C490" s="23" t="s">
        <v>39</v>
      </c>
      <c r="D490" s="21" t="s">
        <v>67</v>
      </c>
      <c r="E490" s="28"/>
      <c r="F490" s="199">
        <v>28000</v>
      </c>
      <c r="G490" s="26"/>
      <c r="H490" s="30">
        <f>F490/K490</f>
        <v>777.77777777777783</v>
      </c>
      <c r="I490" s="30"/>
      <c r="J490" s="212"/>
      <c r="K490" s="45">
        <v>36</v>
      </c>
      <c r="L490" s="26"/>
      <c r="M490" s="26"/>
      <c r="N490" s="26"/>
      <c r="O490" s="26"/>
    </row>
    <row r="491" spans="1:15" s="20" customFormat="1">
      <c r="A491" s="23"/>
      <c r="B491" s="54"/>
      <c r="C491" s="27"/>
      <c r="D491" s="41"/>
      <c r="E491" s="28"/>
      <c r="F491" s="261"/>
      <c r="G491" s="26"/>
      <c r="H491" s="30"/>
      <c r="I491" s="30"/>
      <c r="J491" s="212"/>
      <c r="K491" s="45"/>
      <c r="L491" s="26"/>
      <c r="M491" s="26"/>
      <c r="N491" s="26"/>
      <c r="O491" s="26"/>
    </row>
    <row r="492" spans="1:15" s="20" customFormat="1">
      <c r="A492" s="16" t="s">
        <v>1138</v>
      </c>
      <c r="B492" s="263" t="s">
        <v>1125</v>
      </c>
      <c r="C492" s="264"/>
      <c r="D492" s="129"/>
      <c r="E492" s="126"/>
      <c r="F492" s="16" t="s">
        <v>472</v>
      </c>
      <c r="G492" s="206" t="s">
        <v>679</v>
      </c>
      <c r="H492" s="206" t="s">
        <v>680</v>
      </c>
      <c r="I492" s="206" t="s">
        <v>681</v>
      </c>
      <c r="J492" s="207" t="s">
        <v>682</v>
      </c>
      <c r="K492" s="208" t="s">
        <v>458</v>
      </c>
      <c r="L492" s="26"/>
      <c r="M492" s="26"/>
      <c r="N492" s="26"/>
      <c r="O492" s="26"/>
    </row>
    <row r="493" spans="1:15" s="20" customFormat="1" ht="15" customHeight="1">
      <c r="A493" s="23" t="s">
        <v>952</v>
      </c>
      <c r="B493" s="52" t="s">
        <v>478</v>
      </c>
      <c r="C493" s="23" t="s">
        <v>48</v>
      </c>
      <c r="D493" s="21" t="s">
        <v>69</v>
      </c>
      <c r="E493" s="261">
        <v>36000</v>
      </c>
      <c r="F493" s="261"/>
      <c r="G493" s="30">
        <f>E493/6*0.95</f>
        <v>5700</v>
      </c>
      <c r="H493" s="30">
        <f>E493/K493</f>
        <v>1200</v>
      </c>
      <c r="I493" s="30"/>
      <c r="J493" s="212"/>
      <c r="K493" s="45">
        <v>30</v>
      </c>
      <c r="L493" s="26"/>
      <c r="M493" s="26"/>
      <c r="N493" s="203"/>
      <c r="O493" s="26"/>
    </row>
    <row r="494" spans="1:15" s="20" customFormat="1" ht="15" customHeight="1">
      <c r="A494" s="23" t="s">
        <v>953</v>
      </c>
      <c r="B494" s="52" t="s">
        <v>1123</v>
      </c>
      <c r="C494" s="23" t="s">
        <v>48</v>
      </c>
      <c r="D494" s="21" t="s">
        <v>69</v>
      </c>
      <c r="E494" s="261"/>
      <c r="F494" s="261">
        <v>12000</v>
      </c>
      <c r="G494" s="30"/>
      <c r="H494" s="30"/>
      <c r="I494" s="26"/>
      <c r="J494" s="212">
        <f>F494/K494</f>
        <v>400</v>
      </c>
      <c r="K494" s="45">
        <v>30</v>
      </c>
      <c r="L494" s="26"/>
      <c r="M494" s="26"/>
      <c r="N494" s="203"/>
      <c r="O494" s="26"/>
    </row>
    <row r="495" spans="1:15" s="20" customFormat="1" ht="15" customHeight="1">
      <c r="A495" s="23"/>
      <c r="B495" s="54"/>
      <c r="C495" s="27"/>
      <c r="D495" s="41"/>
      <c r="E495" s="28"/>
      <c r="F495" s="261"/>
      <c r="G495" s="30"/>
      <c r="H495" s="30"/>
      <c r="I495" s="26"/>
      <c r="J495" s="212"/>
      <c r="K495" s="45"/>
      <c r="L495" s="26"/>
      <c r="M495" s="26"/>
      <c r="N495" s="203"/>
      <c r="O495" s="26"/>
    </row>
    <row r="496" spans="1:15" s="20" customFormat="1">
      <c r="A496" s="16" t="s">
        <v>1746</v>
      </c>
      <c r="B496" s="200" t="s">
        <v>1124</v>
      </c>
      <c r="C496" s="201"/>
      <c r="D496" s="129"/>
      <c r="E496" s="126"/>
      <c r="F496" s="16" t="s">
        <v>472</v>
      </c>
      <c r="G496" s="206" t="s">
        <v>679</v>
      </c>
      <c r="H496" s="206" t="s">
        <v>680</v>
      </c>
      <c r="I496" s="206" t="s">
        <v>681</v>
      </c>
      <c r="J496" s="207" t="s">
        <v>682</v>
      </c>
      <c r="K496" s="208" t="s">
        <v>458</v>
      </c>
      <c r="L496" s="26"/>
      <c r="M496" s="26"/>
      <c r="N496" s="26"/>
      <c r="O496" s="26"/>
    </row>
    <row r="497" spans="1:15" s="20" customFormat="1">
      <c r="A497" s="23" t="s">
        <v>828</v>
      </c>
      <c r="B497" s="52" t="s">
        <v>284</v>
      </c>
      <c r="C497" s="23" t="s">
        <v>74</v>
      </c>
      <c r="D497" s="21" t="s">
        <v>75</v>
      </c>
      <c r="E497" s="261">
        <v>45000</v>
      </c>
      <c r="F497" s="211"/>
      <c r="G497" s="30">
        <f>E497/6*0.95</f>
        <v>7125</v>
      </c>
      <c r="H497" s="30">
        <f>E497/K497</f>
        <v>1500</v>
      </c>
      <c r="I497" s="30">
        <f t="shared" ref="I497:I501" si="175">H497*5*1.01/6</f>
        <v>1262.5</v>
      </c>
      <c r="J497" s="212"/>
      <c r="K497" s="45">
        <v>30</v>
      </c>
      <c r="L497" s="26"/>
      <c r="M497" s="26"/>
      <c r="N497" s="203"/>
      <c r="O497" s="26"/>
    </row>
    <row r="498" spans="1:15" s="20" customFormat="1" ht="15" customHeight="1">
      <c r="A498" s="23" t="s">
        <v>829</v>
      </c>
      <c r="B498" s="52" t="s">
        <v>723</v>
      </c>
      <c r="C498" s="23" t="s">
        <v>74</v>
      </c>
      <c r="D498" s="21" t="s">
        <v>75</v>
      </c>
      <c r="E498" s="261">
        <v>48000</v>
      </c>
      <c r="F498" s="211"/>
      <c r="G498" s="30">
        <f>E498/6*0.95</f>
        <v>7600</v>
      </c>
      <c r="H498" s="30">
        <f>E498/K498</f>
        <v>1600</v>
      </c>
      <c r="I498" s="30">
        <f t="shared" ref="I498" si="176">H498*5*1.01/6</f>
        <v>1346.6666666666667</v>
      </c>
      <c r="J498" s="212"/>
      <c r="K498" s="45">
        <v>30</v>
      </c>
      <c r="L498" s="121"/>
      <c r="M498" s="26"/>
      <c r="N498" s="203"/>
      <c r="O498" s="26"/>
    </row>
    <row r="499" spans="1:15" s="20" customFormat="1">
      <c r="A499" s="23" t="s">
        <v>830</v>
      </c>
      <c r="B499" s="52" t="s">
        <v>476</v>
      </c>
      <c r="C499" s="23" t="s">
        <v>46</v>
      </c>
      <c r="D499" s="21" t="s">
        <v>68</v>
      </c>
      <c r="E499" s="261">
        <v>62280</v>
      </c>
      <c r="F499" s="211"/>
      <c r="G499" s="30">
        <f>E499/6*0.95</f>
        <v>9861</v>
      </c>
      <c r="H499" s="30"/>
      <c r="I499" s="30">
        <f>E499/36</f>
        <v>1730</v>
      </c>
      <c r="J499" s="212"/>
      <c r="K499" s="45">
        <v>36</v>
      </c>
      <c r="L499" s="121"/>
      <c r="M499" s="26"/>
      <c r="N499" s="203"/>
      <c r="O499" s="26"/>
    </row>
    <row r="500" spans="1:15" s="20" customFormat="1">
      <c r="A500" s="23" t="s">
        <v>831</v>
      </c>
      <c r="B500" s="52" t="s">
        <v>477</v>
      </c>
      <c r="C500" s="23" t="s">
        <v>46</v>
      </c>
      <c r="D500" s="21" t="s">
        <v>68</v>
      </c>
      <c r="E500" s="261">
        <v>74160</v>
      </c>
      <c r="F500" s="262"/>
      <c r="G500" s="30">
        <f t="shared" ref="G500:G501" si="177">E500/6*0.95</f>
        <v>11742</v>
      </c>
      <c r="H500" s="30"/>
      <c r="I500" s="30">
        <f>E500/36</f>
        <v>2060</v>
      </c>
      <c r="J500" s="212"/>
      <c r="K500" s="45">
        <v>36</v>
      </c>
      <c r="L500" s="121"/>
      <c r="M500" s="26"/>
      <c r="N500" s="203"/>
      <c r="O500" s="26"/>
    </row>
    <row r="501" spans="1:15" s="20" customFormat="1" ht="15" customHeight="1">
      <c r="A501" s="23" t="s">
        <v>832</v>
      </c>
      <c r="B501" s="52" t="s">
        <v>307</v>
      </c>
      <c r="C501" s="23" t="s">
        <v>27</v>
      </c>
      <c r="D501" s="21" t="s">
        <v>66</v>
      </c>
      <c r="E501" s="261">
        <v>51000</v>
      </c>
      <c r="F501" s="211"/>
      <c r="G501" s="30">
        <f t="shared" si="177"/>
        <v>8075</v>
      </c>
      <c r="H501" s="30">
        <f>E501/K501</f>
        <v>1700</v>
      </c>
      <c r="I501" s="30">
        <f t="shared" si="175"/>
        <v>1430.8333333333333</v>
      </c>
      <c r="J501" s="212"/>
      <c r="K501" s="45">
        <v>30</v>
      </c>
      <c r="L501" s="26"/>
      <c r="M501" s="26"/>
      <c r="N501" s="203"/>
      <c r="O501" s="26"/>
    </row>
    <row r="502" spans="1:15" s="20" customFormat="1" ht="15" customHeight="1">
      <c r="A502" s="23" t="s">
        <v>833</v>
      </c>
      <c r="B502" s="52" t="s">
        <v>422</v>
      </c>
      <c r="C502" s="23" t="s">
        <v>27</v>
      </c>
      <c r="D502" s="21" t="s">
        <v>66</v>
      </c>
      <c r="E502" s="261"/>
      <c r="F502" s="261">
        <v>21000</v>
      </c>
      <c r="G502" s="30"/>
      <c r="H502" s="30"/>
      <c r="I502" s="26"/>
      <c r="J502" s="30">
        <f>F502/K502</f>
        <v>700</v>
      </c>
      <c r="K502" s="45">
        <v>30</v>
      </c>
      <c r="L502" s="26"/>
      <c r="M502" s="26"/>
      <c r="N502" s="203"/>
      <c r="O502" s="26"/>
    </row>
    <row r="503" spans="1:15" s="20" customFormat="1" ht="15" customHeight="1">
      <c r="A503" s="23" t="s">
        <v>954</v>
      </c>
      <c r="B503" s="52" t="s">
        <v>321</v>
      </c>
      <c r="C503" s="23" t="s">
        <v>52</v>
      </c>
      <c r="D503" s="21" t="s">
        <v>71</v>
      </c>
      <c r="E503" s="261">
        <v>37260</v>
      </c>
      <c r="F503" s="211"/>
      <c r="G503" s="30">
        <f>E503/6*0.95</f>
        <v>5899.5</v>
      </c>
      <c r="H503" s="30"/>
      <c r="I503" s="30">
        <f>E503/K503</f>
        <v>1035</v>
      </c>
      <c r="J503" s="212"/>
      <c r="K503" s="45">
        <v>36</v>
      </c>
      <c r="L503" s="26"/>
      <c r="M503" s="26"/>
      <c r="N503" s="203"/>
      <c r="O503" s="26"/>
    </row>
    <row r="504" spans="1:15" s="20" customFormat="1" ht="15" customHeight="1">
      <c r="A504" s="23" t="s">
        <v>955</v>
      </c>
      <c r="B504" s="52" t="s">
        <v>474</v>
      </c>
      <c r="C504" s="23" t="s">
        <v>52</v>
      </c>
      <c r="D504" s="21" t="s">
        <v>71</v>
      </c>
      <c r="E504" s="261"/>
      <c r="F504" s="261">
        <v>21000</v>
      </c>
      <c r="G504" s="30"/>
      <c r="H504" s="30"/>
      <c r="I504" s="26"/>
      <c r="J504" s="30">
        <f>F504/K504</f>
        <v>700</v>
      </c>
      <c r="K504" s="45">
        <v>30</v>
      </c>
      <c r="L504" s="26"/>
      <c r="M504" s="26"/>
      <c r="N504" s="203"/>
      <c r="O504" s="26"/>
    </row>
    <row r="505" spans="1:15" s="20" customFormat="1" ht="15" customHeight="1">
      <c r="A505" s="23" t="s">
        <v>956</v>
      </c>
      <c r="B505" s="54" t="s">
        <v>459</v>
      </c>
      <c r="C505" s="23" t="s">
        <v>52</v>
      </c>
      <c r="D505" s="21" t="s">
        <v>71</v>
      </c>
      <c r="E505" s="261">
        <v>52220</v>
      </c>
      <c r="F505" s="211"/>
      <c r="G505" s="30">
        <f>E505/6*0.95</f>
        <v>8268.1666666666661</v>
      </c>
      <c r="H505" s="30"/>
      <c r="I505" s="30">
        <f>E505/K505</f>
        <v>1450.5555555555557</v>
      </c>
      <c r="J505" s="212"/>
      <c r="K505" s="45">
        <v>36</v>
      </c>
      <c r="L505" s="26"/>
      <c r="M505" s="26"/>
      <c r="N505" s="203"/>
      <c r="O505" s="26"/>
    </row>
    <row r="506" spans="1:15" s="20" customFormat="1" ht="15" customHeight="1">
      <c r="A506" s="23" t="s">
        <v>957</v>
      </c>
      <c r="B506" s="54" t="s">
        <v>475</v>
      </c>
      <c r="C506" s="23" t="s">
        <v>52</v>
      </c>
      <c r="D506" s="21" t="s">
        <v>71</v>
      </c>
      <c r="E506" s="261"/>
      <c r="F506" s="261">
        <v>20000</v>
      </c>
      <c r="G506" s="30"/>
      <c r="H506" s="30"/>
      <c r="I506" s="26"/>
      <c r="J506" s="212">
        <f>F506/K506</f>
        <v>555.55555555555554</v>
      </c>
      <c r="K506" s="45">
        <v>36</v>
      </c>
      <c r="L506" s="26"/>
      <c r="M506" s="26"/>
      <c r="N506" s="203"/>
      <c r="O506" s="26"/>
    </row>
    <row r="507" spans="1:15" s="20" customFormat="1" ht="15" customHeight="1">
      <c r="A507" s="23" t="s">
        <v>958</v>
      </c>
      <c r="B507" s="52" t="s">
        <v>478</v>
      </c>
      <c r="C507" s="23" t="s">
        <v>48</v>
      </c>
      <c r="D507" s="21" t="s">
        <v>69</v>
      </c>
      <c r="E507" s="261">
        <v>37800</v>
      </c>
      <c r="F507" s="261"/>
      <c r="G507" s="30">
        <f>E507/6*0.95</f>
        <v>5985</v>
      </c>
      <c r="H507" s="30">
        <f>E507/K507</f>
        <v>1260</v>
      </c>
      <c r="I507" s="30"/>
      <c r="J507" s="212"/>
      <c r="K507" s="45">
        <v>30</v>
      </c>
      <c r="L507" s="26"/>
      <c r="M507" s="26"/>
      <c r="N507" s="203"/>
      <c r="O507" s="26"/>
    </row>
    <row r="508" spans="1:15" s="20" customFormat="1" ht="15" customHeight="1">
      <c r="A508" s="23" t="s">
        <v>959</v>
      </c>
      <c r="B508" s="52" t="s">
        <v>1123</v>
      </c>
      <c r="C508" s="23" t="s">
        <v>48</v>
      </c>
      <c r="D508" s="21" t="s">
        <v>69</v>
      </c>
      <c r="E508" s="261"/>
      <c r="F508" s="261">
        <v>12600</v>
      </c>
      <c r="G508" s="30"/>
      <c r="H508" s="30"/>
      <c r="I508" s="26"/>
      <c r="J508" s="212">
        <f>F508/K508</f>
        <v>420</v>
      </c>
      <c r="K508" s="45">
        <v>30</v>
      </c>
      <c r="L508" s="26"/>
      <c r="M508" s="26"/>
      <c r="N508" s="203"/>
      <c r="O508" s="26"/>
    </row>
    <row r="509" spans="1:15" s="20" customFormat="1" ht="15" customHeight="1">
      <c r="A509" s="23" t="s">
        <v>960</v>
      </c>
      <c r="B509" s="54" t="s">
        <v>479</v>
      </c>
      <c r="C509" s="23" t="s">
        <v>39</v>
      </c>
      <c r="D509" s="21" t="s">
        <v>67</v>
      </c>
      <c r="E509" s="261">
        <v>74160</v>
      </c>
      <c r="F509" s="261"/>
      <c r="G509" s="30">
        <f>E509/6*0.95</f>
        <v>11742</v>
      </c>
      <c r="H509" s="30"/>
      <c r="I509" s="30">
        <f>E509/K509</f>
        <v>2060</v>
      </c>
      <c r="J509" s="212"/>
      <c r="K509" s="45">
        <v>36</v>
      </c>
      <c r="L509" s="26"/>
      <c r="M509" s="26"/>
      <c r="N509" s="203"/>
      <c r="O509" s="26"/>
    </row>
    <row r="510" spans="1:15" s="20" customFormat="1" ht="15" customHeight="1">
      <c r="A510" s="23" t="s">
        <v>961</v>
      </c>
      <c r="B510" s="54" t="s">
        <v>482</v>
      </c>
      <c r="C510" s="23" t="s">
        <v>39</v>
      </c>
      <c r="D510" s="21" t="s">
        <v>67</v>
      </c>
      <c r="E510" s="261"/>
      <c r="F510" s="261">
        <v>28000</v>
      </c>
      <c r="G510" s="30"/>
      <c r="H510" s="30"/>
      <c r="I510" s="26"/>
      <c r="J510" s="212">
        <f>F510/K510</f>
        <v>777.77777777777783</v>
      </c>
      <c r="K510" s="45">
        <v>36</v>
      </c>
      <c r="L510" s="26"/>
      <c r="M510" s="26"/>
      <c r="N510" s="203"/>
      <c r="O510" s="26"/>
    </row>
    <row r="511" spans="1:15" s="20" customFormat="1" ht="15" customHeight="1">
      <c r="A511" s="23" t="s">
        <v>962</v>
      </c>
      <c r="B511" s="54" t="s">
        <v>480</v>
      </c>
      <c r="C511" s="23" t="s">
        <v>39</v>
      </c>
      <c r="D511" s="21" t="s">
        <v>67</v>
      </c>
      <c r="E511" s="261">
        <v>74160</v>
      </c>
      <c r="F511" s="261"/>
      <c r="G511" s="30">
        <f>E511/6*0.95</f>
        <v>11742</v>
      </c>
      <c r="H511" s="30"/>
      <c r="I511" s="30">
        <f>E511/K511</f>
        <v>2060</v>
      </c>
      <c r="J511" s="212"/>
      <c r="K511" s="45">
        <v>36</v>
      </c>
      <c r="L511" s="26"/>
      <c r="M511" s="26"/>
      <c r="N511" s="203"/>
      <c r="O511" s="26"/>
    </row>
    <row r="512" spans="1:15" s="20" customFormat="1" ht="15" customHeight="1">
      <c r="A512" s="23" t="s">
        <v>963</v>
      </c>
      <c r="B512" s="54" t="s">
        <v>483</v>
      </c>
      <c r="C512" s="23" t="s">
        <v>39</v>
      </c>
      <c r="D512" s="21" t="s">
        <v>67</v>
      </c>
      <c r="E512" s="261"/>
      <c r="F512" s="261">
        <v>28000</v>
      </c>
      <c r="G512" s="30"/>
      <c r="H512" s="30"/>
      <c r="I512" s="26"/>
      <c r="J512" s="212">
        <f>F512/K512</f>
        <v>777.77777777777783</v>
      </c>
      <c r="K512" s="45">
        <v>36</v>
      </c>
      <c r="L512" s="26"/>
      <c r="M512" s="26"/>
      <c r="N512" s="203"/>
      <c r="O512" s="26"/>
    </row>
    <row r="513" spans="1:15" s="20" customFormat="1" ht="15" customHeight="1">
      <c r="A513" s="23" t="s">
        <v>964</v>
      </c>
      <c r="B513" s="54" t="s">
        <v>481</v>
      </c>
      <c r="C513" s="23" t="s">
        <v>39</v>
      </c>
      <c r="D513" s="21" t="s">
        <v>67</v>
      </c>
      <c r="E513" s="261">
        <v>74160</v>
      </c>
      <c r="F513" s="261"/>
      <c r="G513" s="30">
        <f>E513/6*0.95</f>
        <v>11742</v>
      </c>
      <c r="H513" s="30"/>
      <c r="I513" s="30">
        <f>E513/K513</f>
        <v>2060</v>
      </c>
      <c r="J513" s="212"/>
      <c r="K513" s="45">
        <v>36</v>
      </c>
      <c r="L513" s="26"/>
      <c r="M513" s="26"/>
      <c r="N513" s="203"/>
      <c r="O513" s="26"/>
    </row>
    <row r="514" spans="1:15" s="20" customFormat="1" ht="15" customHeight="1">
      <c r="A514" s="23" t="s">
        <v>965</v>
      </c>
      <c r="B514" s="54" t="s">
        <v>484</v>
      </c>
      <c r="C514" s="23" t="s">
        <v>39</v>
      </c>
      <c r="D514" s="21" t="s">
        <v>67</v>
      </c>
      <c r="E514" s="261"/>
      <c r="F514" s="261">
        <v>28000</v>
      </c>
      <c r="G514" s="30"/>
      <c r="H514" s="30"/>
      <c r="I514" s="26"/>
      <c r="J514" s="212">
        <f>F514/K514</f>
        <v>777.77777777777783</v>
      </c>
      <c r="K514" s="45">
        <v>36</v>
      </c>
      <c r="L514" s="26"/>
      <c r="M514" s="26"/>
      <c r="N514" s="203"/>
      <c r="O514" s="26"/>
    </row>
    <row r="515" spans="1:15" s="20" customFormat="1" ht="15" customHeight="1">
      <c r="A515" s="23"/>
      <c r="B515" s="54"/>
      <c r="C515" s="27"/>
      <c r="D515" s="41"/>
      <c r="E515" s="30"/>
      <c r="F515" s="30"/>
      <c r="G515" s="26"/>
      <c r="H515" s="30"/>
      <c r="I515" s="30"/>
      <c r="J515" s="212"/>
      <c r="K515" s="45"/>
      <c r="L515" s="26"/>
      <c r="M515" s="26"/>
      <c r="N515" s="26"/>
      <c r="O515" s="26"/>
    </row>
    <row r="516" spans="1:15" s="20" customFormat="1">
      <c r="A516" s="16" t="s">
        <v>1747</v>
      </c>
      <c r="B516" s="330" t="s">
        <v>1122</v>
      </c>
      <c r="C516" s="331"/>
      <c r="D516" s="129"/>
      <c r="E516" s="126"/>
      <c r="F516" s="16" t="s">
        <v>472</v>
      </c>
      <c r="G516" s="206" t="s">
        <v>679</v>
      </c>
      <c r="H516" s="206" t="s">
        <v>680</v>
      </c>
      <c r="I516" s="206" t="s">
        <v>681</v>
      </c>
      <c r="J516" s="207" t="s">
        <v>682</v>
      </c>
      <c r="K516" s="208" t="s">
        <v>458</v>
      </c>
      <c r="L516" s="26"/>
      <c r="M516" s="26"/>
      <c r="N516" s="26"/>
      <c r="O516" s="26"/>
    </row>
    <row r="517" spans="1:15" s="20" customFormat="1">
      <c r="A517" s="23" t="s">
        <v>834</v>
      </c>
      <c r="B517" s="52" t="s">
        <v>284</v>
      </c>
      <c r="C517" s="23" t="s">
        <v>74</v>
      </c>
      <c r="D517" s="21" t="s">
        <v>75</v>
      </c>
      <c r="E517" s="328">
        <v>45000</v>
      </c>
      <c r="F517" s="211"/>
      <c r="G517" s="30">
        <f>E517/6*0.95</f>
        <v>7125</v>
      </c>
      <c r="H517" s="30">
        <f>E517/K517</f>
        <v>1500</v>
      </c>
      <c r="I517" s="30">
        <f t="shared" ref="I517" si="178">H517*5*1.01/6</f>
        <v>1262.5</v>
      </c>
      <c r="J517" s="212"/>
      <c r="K517" s="45">
        <v>30</v>
      </c>
      <c r="L517" s="26"/>
      <c r="M517" s="26"/>
      <c r="N517" s="269"/>
      <c r="O517" s="26"/>
    </row>
    <row r="518" spans="1:15" s="20" customFormat="1" ht="15" customHeight="1">
      <c r="A518" s="23" t="s">
        <v>835</v>
      </c>
      <c r="B518" s="52" t="s">
        <v>723</v>
      </c>
      <c r="C518" s="23" t="s">
        <v>74</v>
      </c>
      <c r="D518" s="21" t="s">
        <v>75</v>
      </c>
      <c r="E518" s="328">
        <v>48000</v>
      </c>
      <c r="F518" s="211"/>
      <c r="G518" s="30">
        <f>E518/6*0.95</f>
        <v>7600</v>
      </c>
      <c r="H518" s="30">
        <f>E518/K518</f>
        <v>1600</v>
      </c>
      <c r="I518" s="30">
        <f t="shared" ref="I518" si="179">H518*5*1.01/6</f>
        <v>1346.6666666666667</v>
      </c>
      <c r="J518" s="212"/>
      <c r="K518" s="45">
        <v>30</v>
      </c>
      <c r="L518" s="271"/>
      <c r="M518" s="26"/>
      <c r="N518" s="269"/>
      <c r="O518" s="26"/>
    </row>
    <row r="519" spans="1:15" s="20" customFormat="1">
      <c r="A519" s="23" t="s">
        <v>836</v>
      </c>
      <c r="B519" s="52" t="s">
        <v>476</v>
      </c>
      <c r="C519" s="23" t="s">
        <v>46</v>
      </c>
      <c r="D519" s="21" t="s">
        <v>68</v>
      </c>
      <c r="E519" s="303">
        <v>64440</v>
      </c>
      <c r="F519" s="211"/>
      <c r="G519" s="30">
        <f>E519/6*0.95</f>
        <v>10203</v>
      </c>
      <c r="H519" s="30"/>
      <c r="I519" s="30">
        <f>E519/36</f>
        <v>1790</v>
      </c>
      <c r="J519" s="212"/>
      <c r="K519" s="45">
        <v>36</v>
      </c>
      <c r="L519" s="271"/>
      <c r="M519" s="26"/>
      <c r="N519" s="269"/>
      <c r="O519" s="26"/>
    </row>
    <row r="520" spans="1:15" s="20" customFormat="1">
      <c r="A520" s="23" t="s">
        <v>837</v>
      </c>
      <c r="B520" s="52" t="s">
        <v>477</v>
      </c>
      <c r="C520" s="23" t="s">
        <v>46</v>
      </c>
      <c r="D520" s="21" t="s">
        <v>68</v>
      </c>
      <c r="E520" s="303">
        <v>76752</v>
      </c>
      <c r="F520" s="211"/>
      <c r="G520" s="30">
        <f t="shared" ref="G520:G521" si="180">E520/6*0.95</f>
        <v>12152.4</v>
      </c>
      <c r="H520" s="30"/>
      <c r="I520" s="30">
        <f>E520/36</f>
        <v>2132</v>
      </c>
      <c r="J520" s="212"/>
      <c r="K520" s="45">
        <v>36</v>
      </c>
      <c r="L520" s="271"/>
      <c r="M520" s="26"/>
      <c r="N520" s="269"/>
      <c r="O520" s="26"/>
    </row>
    <row r="521" spans="1:15" s="20" customFormat="1" ht="15" customHeight="1">
      <c r="A521" s="23" t="s">
        <v>838</v>
      </c>
      <c r="B521" s="52" t="s">
        <v>307</v>
      </c>
      <c r="C521" s="23" t="s">
        <v>27</v>
      </c>
      <c r="D521" s="21" t="s">
        <v>66</v>
      </c>
      <c r="E521" s="303">
        <f>1700*30</f>
        <v>51000</v>
      </c>
      <c r="F521" s="211"/>
      <c r="G521" s="30">
        <f t="shared" si="180"/>
        <v>8075</v>
      </c>
      <c r="H521" s="30">
        <f>E521/K521</f>
        <v>1700</v>
      </c>
      <c r="I521" s="30">
        <f t="shared" ref="I521" si="181">H521*5*1.01/6</f>
        <v>1430.8333333333333</v>
      </c>
      <c r="J521" s="212"/>
      <c r="K521" s="45">
        <v>30</v>
      </c>
      <c r="L521" s="271"/>
      <c r="M521" s="26"/>
      <c r="N521" s="269"/>
      <c r="O521" s="26"/>
    </row>
    <row r="522" spans="1:15" s="20" customFormat="1" ht="15" customHeight="1">
      <c r="A522" s="23" t="s">
        <v>839</v>
      </c>
      <c r="B522" s="52" t="s">
        <v>422</v>
      </c>
      <c r="C522" s="23" t="s">
        <v>27</v>
      </c>
      <c r="D522" s="21" t="s">
        <v>66</v>
      </c>
      <c r="E522" s="303"/>
      <c r="F522" s="303">
        <v>21000</v>
      </c>
      <c r="G522" s="30"/>
      <c r="H522" s="30"/>
      <c r="I522" s="26"/>
      <c r="J522" s="30">
        <f>F522/K522</f>
        <v>700</v>
      </c>
      <c r="K522" s="45">
        <v>30</v>
      </c>
      <c r="L522" s="99"/>
      <c r="M522" s="26"/>
      <c r="N522" s="269"/>
      <c r="O522" s="26"/>
    </row>
    <row r="523" spans="1:15" s="20" customFormat="1" ht="15" customHeight="1">
      <c r="A523" s="23" t="s">
        <v>1467</v>
      </c>
      <c r="B523" s="52" t="s">
        <v>321</v>
      </c>
      <c r="C523" s="23" t="s">
        <v>52</v>
      </c>
      <c r="D523" s="21" t="s">
        <v>71</v>
      </c>
      <c r="E523" s="328">
        <v>38560</v>
      </c>
      <c r="F523" s="211"/>
      <c r="G523" s="30">
        <f>E523/6*0.95</f>
        <v>6105.333333333333</v>
      </c>
      <c r="H523" s="30"/>
      <c r="I523" s="30">
        <f>E523/K523</f>
        <v>1071.1111111111111</v>
      </c>
      <c r="J523" s="212"/>
      <c r="K523" s="45">
        <v>36</v>
      </c>
      <c r="L523" s="271"/>
      <c r="M523" s="26"/>
      <c r="N523" s="269"/>
      <c r="O523" s="26"/>
    </row>
    <row r="524" spans="1:15" s="20" customFormat="1" ht="15" customHeight="1">
      <c r="A524" s="23" t="s">
        <v>1468</v>
      </c>
      <c r="B524" s="52" t="s">
        <v>474</v>
      </c>
      <c r="C524" s="23" t="s">
        <v>52</v>
      </c>
      <c r="D524" s="21" t="s">
        <v>71</v>
      </c>
      <c r="E524" s="328"/>
      <c r="F524" s="328">
        <v>21735</v>
      </c>
      <c r="G524" s="30"/>
      <c r="H524" s="30"/>
      <c r="I524" s="26"/>
      <c r="J524" s="30">
        <f>F524/K524</f>
        <v>724.5</v>
      </c>
      <c r="K524" s="45">
        <v>30</v>
      </c>
      <c r="L524" s="99"/>
      <c r="M524" s="26"/>
      <c r="N524" s="269"/>
      <c r="O524" s="26"/>
    </row>
    <row r="525" spans="1:15" s="20" customFormat="1" ht="15" customHeight="1">
      <c r="A525" s="23" t="s">
        <v>1469</v>
      </c>
      <c r="B525" s="54" t="s">
        <v>459</v>
      </c>
      <c r="C525" s="23" t="s">
        <v>52</v>
      </c>
      <c r="D525" s="21" t="s">
        <v>71</v>
      </c>
      <c r="E525" s="328">
        <v>54000</v>
      </c>
      <c r="F525" s="211"/>
      <c r="G525" s="30">
        <f>E525/6*0.95</f>
        <v>8550</v>
      </c>
      <c r="H525" s="30"/>
      <c r="I525" s="30">
        <f>E525/K525</f>
        <v>1500</v>
      </c>
      <c r="J525" s="212"/>
      <c r="K525" s="45">
        <v>36</v>
      </c>
      <c r="L525" s="271"/>
      <c r="M525" s="26"/>
      <c r="N525" s="269"/>
      <c r="O525" s="26"/>
    </row>
    <row r="526" spans="1:15" s="20" customFormat="1" ht="15" customHeight="1">
      <c r="A526" s="23" t="s">
        <v>1470</v>
      </c>
      <c r="B526" s="54" t="s">
        <v>475</v>
      </c>
      <c r="C526" s="23" t="s">
        <v>52</v>
      </c>
      <c r="D526" s="21" t="s">
        <v>71</v>
      </c>
      <c r="E526" s="328"/>
      <c r="F526" s="328">
        <v>20700</v>
      </c>
      <c r="G526" s="30"/>
      <c r="H526" s="30"/>
      <c r="I526" s="26"/>
      <c r="J526" s="212">
        <f>F526/K526</f>
        <v>575</v>
      </c>
      <c r="K526" s="45">
        <v>36</v>
      </c>
      <c r="L526" s="99"/>
      <c r="M526" s="26"/>
      <c r="N526" s="269"/>
      <c r="O526" s="26"/>
    </row>
    <row r="527" spans="1:15" s="20" customFormat="1" ht="15" customHeight="1">
      <c r="A527" s="23" t="s">
        <v>1471</v>
      </c>
      <c r="B527" s="52" t="s">
        <v>478</v>
      </c>
      <c r="C527" s="23" t="s">
        <v>48</v>
      </c>
      <c r="D527" s="21" t="s">
        <v>69</v>
      </c>
      <c r="E527" s="328">
        <v>39000</v>
      </c>
      <c r="F527" s="328"/>
      <c r="G527" s="30">
        <f>E527/6*0.95</f>
        <v>6175</v>
      </c>
      <c r="H527" s="30">
        <f>E527/K527</f>
        <v>1300</v>
      </c>
      <c r="I527" s="30"/>
      <c r="J527" s="212"/>
      <c r="K527" s="45">
        <v>30</v>
      </c>
      <c r="L527" s="271"/>
      <c r="M527" s="26"/>
      <c r="N527" s="269"/>
      <c r="O527" s="26"/>
    </row>
    <row r="528" spans="1:15" s="20" customFormat="1" ht="15" customHeight="1">
      <c r="A528" s="23" t="s">
        <v>1472</v>
      </c>
      <c r="B528" s="52" t="s">
        <v>1123</v>
      </c>
      <c r="C528" s="23" t="s">
        <v>48</v>
      </c>
      <c r="D528" s="21" t="s">
        <v>69</v>
      </c>
      <c r="E528" s="328"/>
      <c r="F528" s="328">
        <v>13000</v>
      </c>
      <c r="G528" s="30"/>
      <c r="H528" s="30"/>
      <c r="I528" s="26"/>
      <c r="J528" s="212">
        <f>F528/K528</f>
        <v>433.33333333333331</v>
      </c>
      <c r="K528" s="45">
        <v>30</v>
      </c>
      <c r="L528" s="99"/>
      <c r="M528" s="26"/>
      <c r="N528" s="269"/>
      <c r="O528" s="26"/>
    </row>
    <row r="529" spans="1:15" s="20" customFormat="1" ht="15" customHeight="1">
      <c r="A529" s="23" t="s">
        <v>1473</v>
      </c>
      <c r="B529" s="54" t="s">
        <v>479</v>
      </c>
      <c r="C529" s="23" t="s">
        <v>39</v>
      </c>
      <c r="D529" s="21" t="s">
        <v>67</v>
      </c>
      <c r="E529" s="328">
        <v>76750</v>
      </c>
      <c r="F529" s="328"/>
      <c r="G529" s="30">
        <f>E529/6*0.95</f>
        <v>12152.083333333332</v>
      </c>
      <c r="H529" s="30"/>
      <c r="I529" s="30">
        <f>E529/K529</f>
        <v>2131.9444444444443</v>
      </c>
      <c r="J529" s="212"/>
      <c r="K529" s="45">
        <v>36</v>
      </c>
      <c r="L529" s="271"/>
      <c r="M529" s="26"/>
      <c r="N529" s="269"/>
      <c r="O529" s="26"/>
    </row>
    <row r="530" spans="1:15" s="20" customFormat="1" ht="15" customHeight="1">
      <c r="A530" s="23" t="s">
        <v>1474</v>
      </c>
      <c r="B530" s="54" t="s">
        <v>482</v>
      </c>
      <c r="C530" s="23" t="s">
        <v>39</v>
      </c>
      <c r="D530" s="21" t="s">
        <v>67</v>
      </c>
      <c r="E530" s="328"/>
      <c r="F530" s="328">
        <v>28900</v>
      </c>
      <c r="G530" s="30"/>
      <c r="H530" s="30"/>
      <c r="I530" s="26"/>
      <c r="J530" s="212">
        <f>F530/K530</f>
        <v>802.77777777777783</v>
      </c>
      <c r="K530" s="45">
        <v>36</v>
      </c>
      <c r="L530" s="99"/>
      <c r="M530" s="26"/>
      <c r="N530" s="269"/>
      <c r="O530" s="26"/>
    </row>
    <row r="531" spans="1:15" s="20" customFormat="1" ht="15" customHeight="1">
      <c r="A531" s="23" t="s">
        <v>1475</v>
      </c>
      <c r="B531" s="54" t="s">
        <v>480</v>
      </c>
      <c r="C531" s="23" t="s">
        <v>39</v>
      </c>
      <c r="D531" s="21" t="s">
        <v>67</v>
      </c>
      <c r="E531" s="328">
        <v>76750</v>
      </c>
      <c r="F531" s="328"/>
      <c r="G531" s="30">
        <f>E531/6*0.95</f>
        <v>12152.083333333332</v>
      </c>
      <c r="H531" s="30"/>
      <c r="I531" s="30">
        <f>E531/K531</f>
        <v>2131.9444444444443</v>
      </c>
      <c r="J531" s="212"/>
      <c r="K531" s="45">
        <v>36</v>
      </c>
      <c r="L531" s="271"/>
      <c r="M531" s="26"/>
      <c r="N531" s="269"/>
      <c r="O531" s="26"/>
    </row>
    <row r="532" spans="1:15" s="20" customFormat="1" ht="15" customHeight="1">
      <c r="A532" s="23" t="s">
        <v>1476</v>
      </c>
      <c r="B532" s="54" t="s">
        <v>483</v>
      </c>
      <c r="C532" s="23" t="s">
        <v>39</v>
      </c>
      <c r="D532" s="21" t="s">
        <v>67</v>
      </c>
      <c r="E532" s="328"/>
      <c r="F532" s="328">
        <v>28900</v>
      </c>
      <c r="G532" s="30"/>
      <c r="H532" s="30"/>
      <c r="I532" s="26"/>
      <c r="J532" s="212">
        <f>F532/K532</f>
        <v>802.77777777777783</v>
      </c>
      <c r="K532" s="45">
        <v>36</v>
      </c>
      <c r="L532" s="99"/>
      <c r="M532" s="26"/>
      <c r="N532" s="269"/>
      <c r="O532" s="26"/>
    </row>
    <row r="533" spans="1:15" s="20" customFormat="1" ht="15" customHeight="1">
      <c r="A533" s="23" t="s">
        <v>1748</v>
      </c>
      <c r="B533" s="54" t="s">
        <v>481</v>
      </c>
      <c r="C533" s="23" t="s">
        <v>39</v>
      </c>
      <c r="D533" s="21" t="s">
        <v>67</v>
      </c>
      <c r="E533" s="328">
        <v>76750</v>
      </c>
      <c r="F533" s="328"/>
      <c r="G533" s="30">
        <f>E533/6*0.95</f>
        <v>12152.083333333332</v>
      </c>
      <c r="H533" s="30"/>
      <c r="I533" s="30">
        <f>E533/K533</f>
        <v>2131.9444444444443</v>
      </c>
      <c r="J533" s="212"/>
      <c r="K533" s="45">
        <v>36</v>
      </c>
      <c r="L533" s="271"/>
      <c r="M533" s="26"/>
      <c r="N533" s="269"/>
      <c r="O533" s="26"/>
    </row>
    <row r="534" spans="1:15" s="20" customFormat="1" ht="15" customHeight="1">
      <c r="A534" s="23" t="s">
        <v>1749</v>
      </c>
      <c r="B534" s="54" t="s">
        <v>484</v>
      </c>
      <c r="C534" s="23" t="s">
        <v>39</v>
      </c>
      <c r="D534" s="21" t="s">
        <v>67</v>
      </c>
      <c r="E534" s="328"/>
      <c r="F534" s="328">
        <v>28900</v>
      </c>
      <c r="G534" s="30"/>
      <c r="H534" s="30"/>
      <c r="I534" s="26"/>
      <c r="J534" s="212">
        <f>F534/K534</f>
        <v>802.77777777777783</v>
      </c>
      <c r="K534" s="45">
        <v>36</v>
      </c>
      <c r="L534" s="99"/>
      <c r="M534" s="26"/>
      <c r="N534" s="269"/>
      <c r="O534" s="26"/>
    </row>
    <row r="535" spans="1:15" s="20" customFormat="1" ht="15" customHeight="1">
      <c r="A535" s="23"/>
      <c r="B535" s="54"/>
      <c r="C535" s="27"/>
      <c r="D535" s="41"/>
      <c r="E535" s="30"/>
      <c r="F535" s="44"/>
      <c r="G535" s="30"/>
      <c r="H535" s="30"/>
      <c r="I535" s="30"/>
      <c r="J535" s="212"/>
      <c r="K535" s="45"/>
      <c r="L535" s="271"/>
      <c r="M535" s="26"/>
      <c r="N535" s="203"/>
      <c r="O535" s="26"/>
    </row>
    <row r="536" spans="1:15" s="26" customFormat="1" ht="28.5" customHeight="1">
      <c r="A536" s="275" t="s">
        <v>646</v>
      </c>
      <c r="B536" s="306" t="s">
        <v>1139</v>
      </c>
      <c r="C536" s="307"/>
      <c r="D536" s="129"/>
      <c r="E536" s="221" t="s">
        <v>403</v>
      </c>
      <c r="F536" s="222" t="s">
        <v>768</v>
      </c>
      <c r="G536" s="221" t="s">
        <v>371</v>
      </c>
      <c r="H536" s="221" t="s">
        <v>458</v>
      </c>
      <c r="I536" s="132"/>
      <c r="J536" s="133"/>
    </row>
    <row r="537" spans="1:15" s="26" customFormat="1" ht="15" customHeight="1">
      <c r="A537" s="23" t="s">
        <v>840</v>
      </c>
      <c r="B537" s="52" t="s">
        <v>769</v>
      </c>
      <c r="C537" s="23" t="s">
        <v>46</v>
      </c>
      <c r="D537" s="21" t="s">
        <v>46</v>
      </c>
      <c r="E537" s="303">
        <v>20160</v>
      </c>
      <c r="F537" s="303">
        <f>+E537/2*0.95</f>
        <v>9576</v>
      </c>
      <c r="G537" s="303">
        <f t="shared" ref="G537:G565" si="182">E537/H537</f>
        <v>1680</v>
      </c>
      <c r="H537" s="223">
        <v>12</v>
      </c>
      <c r="I537" s="322"/>
    </row>
    <row r="538" spans="1:15" s="26" customFormat="1" ht="15" customHeight="1">
      <c r="A538" s="23" t="s">
        <v>841</v>
      </c>
      <c r="B538" s="52" t="s">
        <v>770</v>
      </c>
      <c r="C538" s="23" t="s">
        <v>46</v>
      </c>
      <c r="D538" s="21" t="s">
        <v>46</v>
      </c>
      <c r="E538" s="303">
        <v>25440</v>
      </c>
      <c r="F538" s="303">
        <f t="shared" ref="F538:F548" si="183">+E538/2*0.95</f>
        <v>12084</v>
      </c>
      <c r="G538" s="303">
        <f t="shared" si="182"/>
        <v>2120</v>
      </c>
      <c r="H538" s="223">
        <v>12</v>
      </c>
      <c r="I538" s="322"/>
    </row>
    <row r="539" spans="1:15" s="26" customFormat="1" ht="15" customHeight="1">
      <c r="A539" s="23" t="s">
        <v>1750</v>
      </c>
      <c r="B539" s="52" t="s">
        <v>771</v>
      </c>
      <c r="C539" s="23" t="s">
        <v>46</v>
      </c>
      <c r="D539" s="21" t="s">
        <v>46</v>
      </c>
      <c r="E539" s="303">
        <v>14880</v>
      </c>
      <c r="F539" s="303">
        <f t="shared" si="183"/>
        <v>7068</v>
      </c>
      <c r="G539" s="303">
        <f t="shared" si="182"/>
        <v>1240</v>
      </c>
      <c r="H539" s="223">
        <v>12</v>
      </c>
      <c r="I539" s="322"/>
    </row>
    <row r="540" spans="1:15" s="26" customFormat="1" ht="15" customHeight="1">
      <c r="A540" s="23" t="s">
        <v>1751</v>
      </c>
      <c r="B540" s="52" t="s">
        <v>772</v>
      </c>
      <c r="C540" s="23" t="s">
        <v>46</v>
      </c>
      <c r="D540" s="21" t="s">
        <v>46</v>
      </c>
      <c r="E540" s="303">
        <v>20160</v>
      </c>
      <c r="F540" s="303">
        <f t="shared" si="183"/>
        <v>9576</v>
      </c>
      <c r="G540" s="303">
        <f t="shared" si="182"/>
        <v>1680</v>
      </c>
      <c r="H540" s="223">
        <v>12</v>
      </c>
      <c r="I540" s="322"/>
    </row>
    <row r="541" spans="1:15" s="26" customFormat="1" ht="15" customHeight="1">
      <c r="A541" s="23" t="s">
        <v>1752</v>
      </c>
      <c r="B541" s="52" t="s">
        <v>773</v>
      </c>
      <c r="C541" s="23" t="s">
        <v>46</v>
      </c>
      <c r="D541" s="21" t="s">
        <v>46</v>
      </c>
      <c r="E541" s="303">
        <v>29880</v>
      </c>
      <c r="F541" s="303">
        <f t="shared" si="183"/>
        <v>14193</v>
      </c>
      <c r="G541" s="303">
        <f t="shared" si="182"/>
        <v>2490</v>
      </c>
      <c r="H541" s="223">
        <v>12</v>
      </c>
      <c r="I541" s="322"/>
    </row>
    <row r="542" spans="1:15" s="26" customFormat="1" ht="15" customHeight="1">
      <c r="A542" s="23" t="s">
        <v>1753</v>
      </c>
      <c r="B542" s="52" t="s">
        <v>774</v>
      </c>
      <c r="C542" s="23" t="s">
        <v>46</v>
      </c>
      <c r="D542" s="21" t="s">
        <v>46</v>
      </c>
      <c r="E542" s="303">
        <v>33720</v>
      </c>
      <c r="F542" s="303">
        <f t="shared" si="183"/>
        <v>16017</v>
      </c>
      <c r="G542" s="303">
        <f t="shared" si="182"/>
        <v>2810</v>
      </c>
      <c r="H542" s="223">
        <v>12</v>
      </c>
      <c r="I542" s="322"/>
    </row>
    <row r="543" spans="1:15" s="26" customFormat="1" ht="15" customHeight="1">
      <c r="A543" s="23" t="s">
        <v>1754</v>
      </c>
      <c r="B543" s="52" t="s">
        <v>775</v>
      </c>
      <c r="C543" s="23" t="s">
        <v>46</v>
      </c>
      <c r="D543" s="21" t="s">
        <v>46</v>
      </c>
      <c r="E543" s="303">
        <v>28680</v>
      </c>
      <c r="F543" s="303">
        <f t="shared" si="183"/>
        <v>13623</v>
      </c>
      <c r="G543" s="303">
        <f t="shared" si="182"/>
        <v>2390</v>
      </c>
      <c r="H543" s="223">
        <v>12</v>
      </c>
      <c r="I543" s="322"/>
    </row>
    <row r="544" spans="1:15" s="26" customFormat="1" ht="15" customHeight="1">
      <c r="A544" s="23" t="s">
        <v>1755</v>
      </c>
      <c r="B544" s="52" t="s">
        <v>776</v>
      </c>
      <c r="C544" s="23" t="s">
        <v>46</v>
      </c>
      <c r="D544" s="21" t="s">
        <v>46</v>
      </c>
      <c r="E544" s="303">
        <v>32400</v>
      </c>
      <c r="F544" s="303">
        <f t="shared" si="183"/>
        <v>15390</v>
      </c>
      <c r="G544" s="303">
        <f t="shared" si="182"/>
        <v>2700</v>
      </c>
      <c r="H544" s="223">
        <v>12</v>
      </c>
      <c r="I544" s="322"/>
    </row>
    <row r="545" spans="1:15" s="26" customFormat="1" ht="15" customHeight="1">
      <c r="A545" s="23" t="s">
        <v>1756</v>
      </c>
      <c r="B545" s="52" t="s">
        <v>779</v>
      </c>
      <c r="C545" s="23" t="s">
        <v>46</v>
      </c>
      <c r="D545" s="21" t="s">
        <v>46</v>
      </c>
      <c r="E545" s="303">
        <v>31200</v>
      </c>
      <c r="F545" s="303">
        <f t="shared" si="183"/>
        <v>14820</v>
      </c>
      <c r="G545" s="303">
        <f t="shared" si="182"/>
        <v>2600</v>
      </c>
      <c r="H545" s="223">
        <v>12</v>
      </c>
      <c r="I545" s="322"/>
    </row>
    <row r="546" spans="1:15" s="26" customFormat="1" ht="15" customHeight="1">
      <c r="A546" s="23" t="s">
        <v>1757</v>
      </c>
      <c r="B546" s="52" t="s">
        <v>780</v>
      </c>
      <c r="C546" s="23" t="s">
        <v>46</v>
      </c>
      <c r="D546" s="21" t="s">
        <v>46</v>
      </c>
      <c r="E546" s="303">
        <v>35160</v>
      </c>
      <c r="F546" s="303">
        <f t="shared" si="183"/>
        <v>16701</v>
      </c>
      <c r="G546" s="303">
        <f t="shared" si="182"/>
        <v>2930</v>
      </c>
      <c r="H546" s="223">
        <v>12</v>
      </c>
      <c r="I546" s="322"/>
    </row>
    <row r="547" spans="1:15" s="26" customFormat="1" ht="15" customHeight="1">
      <c r="A547" s="23" t="s">
        <v>1758</v>
      </c>
      <c r="B547" s="52" t="s">
        <v>1448</v>
      </c>
      <c r="C547" s="23" t="s">
        <v>46</v>
      </c>
      <c r="D547" s="21" t="s">
        <v>46</v>
      </c>
      <c r="E547" s="303">
        <v>13200</v>
      </c>
      <c r="F547" s="303">
        <f t="shared" si="183"/>
        <v>6270</v>
      </c>
      <c r="G547" s="303">
        <f t="shared" si="182"/>
        <v>1100</v>
      </c>
      <c r="H547" s="223">
        <v>12</v>
      </c>
      <c r="I547" s="314"/>
      <c r="N547" s="315"/>
    </row>
    <row r="548" spans="1:15" s="26" customFormat="1" ht="15" customHeight="1">
      <c r="A548" s="23" t="s">
        <v>1759</v>
      </c>
      <c r="B548" s="52" t="s">
        <v>1449</v>
      </c>
      <c r="C548" s="23" t="s">
        <v>46</v>
      </c>
      <c r="D548" s="21" t="s">
        <v>46</v>
      </c>
      <c r="E548" s="303">
        <v>13200</v>
      </c>
      <c r="F548" s="303">
        <f t="shared" si="183"/>
        <v>6270</v>
      </c>
      <c r="G548" s="303">
        <f t="shared" si="182"/>
        <v>1100</v>
      </c>
      <c r="H548" s="223">
        <v>12</v>
      </c>
      <c r="I548" s="314"/>
      <c r="N548" s="315"/>
    </row>
    <row r="549" spans="1:15" s="26" customFormat="1" ht="15" customHeight="1">
      <c r="A549" s="23" t="s">
        <v>1760</v>
      </c>
      <c r="B549" s="52" t="s">
        <v>781</v>
      </c>
      <c r="C549" s="23" t="s">
        <v>27</v>
      </c>
      <c r="D549" s="23" t="s">
        <v>27</v>
      </c>
      <c r="E549" s="303">
        <v>10140</v>
      </c>
      <c r="F549" s="303">
        <f>+E549/1*0.95</f>
        <v>9633</v>
      </c>
      <c r="G549" s="303">
        <f t="shared" si="182"/>
        <v>1690</v>
      </c>
      <c r="H549" s="223">
        <v>6</v>
      </c>
      <c r="I549" s="322"/>
    </row>
    <row r="550" spans="1:15" s="26" customFormat="1" ht="15" customHeight="1">
      <c r="A550" s="23" t="s">
        <v>1761</v>
      </c>
      <c r="B550" s="52" t="s">
        <v>462</v>
      </c>
      <c r="C550" s="23" t="s">
        <v>27</v>
      </c>
      <c r="D550" s="23" t="s">
        <v>27</v>
      </c>
      <c r="E550" s="303">
        <v>9360</v>
      </c>
      <c r="F550" s="303">
        <f t="shared" ref="F550:F557" si="184">+E550/1*0.95</f>
        <v>8892</v>
      </c>
      <c r="G550" s="303">
        <f t="shared" si="182"/>
        <v>1560</v>
      </c>
      <c r="H550" s="223">
        <v>6</v>
      </c>
      <c r="I550" s="322"/>
    </row>
    <row r="551" spans="1:15" s="26" customFormat="1" ht="15" customHeight="1">
      <c r="A551" s="23" t="s">
        <v>1762</v>
      </c>
      <c r="B551" s="52" t="s">
        <v>463</v>
      </c>
      <c r="C551" s="23" t="s">
        <v>27</v>
      </c>
      <c r="D551" s="23" t="s">
        <v>27</v>
      </c>
      <c r="E551" s="303">
        <v>10800</v>
      </c>
      <c r="F551" s="303">
        <f>+E551/2*0.95</f>
        <v>5130</v>
      </c>
      <c r="G551" s="303">
        <f t="shared" si="182"/>
        <v>900</v>
      </c>
      <c r="H551" s="223">
        <v>12</v>
      </c>
      <c r="I551" s="322"/>
    </row>
    <row r="552" spans="1:15" s="26" customFormat="1" ht="15" customHeight="1">
      <c r="A552" s="23" t="s">
        <v>1763</v>
      </c>
      <c r="B552" s="52" t="s">
        <v>782</v>
      </c>
      <c r="C552" s="23" t="s">
        <v>27</v>
      </c>
      <c r="D552" s="23" t="s">
        <v>27</v>
      </c>
      <c r="E552" s="303">
        <v>5580</v>
      </c>
      <c r="F552" s="303">
        <f t="shared" si="184"/>
        <v>5301</v>
      </c>
      <c r="G552" s="303">
        <f t="shared" si="182"/>
        <v>930</v>
      </c>
      <c r="H552" s="223">
        <v>6</v>
      </c>
      <c r="I552" s="322"/>
    </row>
    <row r="553" spans="1:15" s="26" customFormat="1" ht="15" customHeight="1">
      <c r="A553" s="23" t="s">
        <v>1764</v>
      </c>
      <c r="B553" s="52" t="s">
        <v>461</v>
      </c>
      <c r="C553" s="23" t="s">
        <v>27</v>
      </c>
      <c r="D553" s="23" t="s">
        <v>27</v>
      </c>
      <c r="E553" s="303">
        <v>6400</v>
      </c>
      <c r="F553" s="303">
        <f>+E553/2*0.95</f>
        <v>3040</v>
      </c>
      <c r="G553" s="303">
        <f t="shared" si="182"/>
        <v>640</v>
      </c>
      <c r="H553" s="223">
        <v>10</v>
      </c>
      <c r="I553" s="322"/>
    </row>
    <row r="554" spans="1:15" s="26" customFormat="1" ht="15" customHeight="1">
      <c r="A554" s="23" t="s">
        <v>1765</v>
      </c>
      <c r="B554" s="52" t="s">
        <v>783</v>
      </c>
      <c r="C554" s="23" t="s">
        <v>27</v>
      </c>
      <c r="D554" s="23" t="s">
        <v>27</v>
      </c>
      <c r="E554" s="303">
        <v>5400</v>
      </c>
      <c r="F554" s="303">
        <f>+E554/2*0.95</f>
        <v>2565</v>
      </c>
      <c r="G554" s="303">
        <f t="shared" si="182"/>
        <v>450</v>
      </c>
      <c r="H554" s="223">
        <v>12</v>
      </c>
      <c r="I554" s="322"/>
    </row>
    <row r="555" spans="1:15" s="26" customFormat="1" ht="15" customHeight="1">
      <c r="A555" s="23" t="s">
        <v>1766</v>
      </c>
      <c r="B555" s="52" t="s">
        <v>460</v>
      </c>
      <c r="C555" s="23" t="s">
        <v>27</v>
      </c>
      <c r="D555" s="23" t="s">
        <v>27</v>
      </c>
      <c r="E555" s="303">
        <v>4650</v>
      </c>
      <c r="F555" s="303">
        <f>+E555/2*0.95</f>
        <v>2208.75</v>
      </c>
      <c r="G555" s="303">
        <f t="shared" si="182"/>
        <v>465</v>
      </c>
      <c r="H555" s="223">
        <v>10</v>
      </c>
      <c r="I555" s="322"/>
    </row>
    <row r="556" spans="1:15" s="26" customFormat="1">
      <c r="A556" s="23" t="s">
        <v>1767</v>
      </c>
      <c r="B556" s="52" t="s">
        <v>784</v>
      </c>
      <c r="C556" s="23" t="s">
        <v>27</v>
      </c>
      <c r="D556" s="23" t="s">
        <v>27</v>
      </c>
      <c r="E556" s="303">
        <v>4920</v>
      </c>
      <c r="F556" s="303">
        <f t="shared" si="184"/>
        <v>4674</v>
      </c>
      <c r="G556" s="303">
        <f t="shared" si="182"/>
        <v>820</v>
      </c>
      <c r="H556" s="223">
        <v>6</v>
      </c>
      <c r="I556" s="322"/>
    </row>
    <row r="557" spans="1:15" s="26" customFormat="1" ht="15" customHeight="1">
      <c r="A557" s="23" t="s">
        <v>1768</v>
      </c>
      <c r="B557" s="52" t="s">
        <v>785</v>
      </c>
      <c r="C557" s="23" t="s">
        <v>27</v>
      </c>
      <c r="D557" s="23" t="s">
        <v>27</v>
      </c>
      <c r="E557" s="303">
        <v>4800</v>
      </c>
      <c r="F557" s="303">
        <f t="shared" si="184"/>
        <v>4560</v>
      </c>
      <c r="G557" s="303">
        <f t="shared" si="182"/>
        <v>800</v>
      </c>
      <c r="H557" s="223">
        <v>6</v>
      </c>
      <c r="I557" s="322"/>
    </row>
    <row r="558" spans="1:15" s="26" customFormat="1" ht="16.5" customHeight="1">
      <c r="A558" s="23" t="s">
        <v>1769</v>
      </c>
      <c r="B558" s="54" t="s">
        <v>1450</v>
      </c>
      <c r="C558" s="23" t="s">
        <v>27</v>
      </c>
      <c r="D558" s="23" t="s">
        <v>27</v>
      </c>
      <c r="E558" s="303">
        <v>9420</v>
      </c>
      <c r="F558" s="303">
        <f>+E558/1*0.95</f>
        <v>8949</v>
      </c>
      <c r="G558" s="303">
        <f t="shared" si="182"/>
        <v>1570</v>
      </c>
      <c r="H558" s="223">
        <v>6</v>
      </c>
      <c r="I558" s="314"/>
    </row>
    <row r="559" spans="1:15" s="26" customFormat="1" ht="16.5" customHeight="1">
      <c r="A559" s="23" t="s">
        <v>1770</v>
      </c>
      <c r="B559" s="54" t="s">
        <v>1451</v>
      </c>
      <c r="C559" s="23" t="s">
        <v>27</v>
      </c>
      <c r="D559" s="23" t="s">
        <v>27</v>
      </c>
      <c r="E559" s="303">
        <v>10200</v>
      </c>
      <c r="F559" s="303">
        <f>+E559/1*0.95</f>
        <v>9690</v>
      </c>
      <c r="G559" s="303">
        <f t="shared" si="182"/>
        <v>850</v>
      </c>
      <c r="H559" s="223">
        <v>12</v>
      </c>
      <c r="I559" s="314"/>
    </row>
    <row r="560" spans="1:15" s="20" customFormat="1" ht="15" customHeight="1">
      <c r="A560" s="23" t="s">
        <v>1771</v>
      </c>
      <c r="B560" s="52" t="s">
        <v>1006</v>
      </c>
      <c r="C560" s="23" t="s">
        <v>158</v>
      </c>
      <c r="D560" s="21" t="s">
        <v>320</v>
      </c>
      <c r="E560" s="309">
        <v>7500</v>
      </c>
      <c r="F560" s="309"/>
      <c r="G560" s="309">
        <f t="shared" si="182"/>
        <v>1250</v>
      </c>
      <c r="H560" s="223">
        <v>6</v>
      </c>
      <c r="I560" s="45"/>
      <c r="L560" s="26"/>
      <c r="M560" s="26"/>
      <c r="N560" s="269"/>
      <c r="O560" s="26"/>
    </row>
    <row r="561" spans="1:20" s="20" customFormat="1" ht="15" customHeight="1">
      <c r="A561" s="23" t="s">
        <v>1772</v>
      </c>
      <c r="B561" s="54" t="s">
        <v>1010</v>
      </c>
      <c r="C561" s="23" t="s">
        <v>158</v>
      </c>
      <c r="D561" s="21" t="s">
        <v>320</v>
      </c>
      <c r="E561" s="309">
        <v>8000</v>
      </c>
      <c r="F561" s="309"/>
      <c r="G561" s="309">
        <f t="shared" si="182"/>
        <v>1333.3333333333333</v>
      </c>
      <c r="H561" s="223">
        <v>6</v>
      </c>
      <c r="I561" s="45"/>
      <c r="L561" s="26"/>
      <c r="M561" s="26"/>
      <c r="N561" s="269"/>
      <c r="O561" s="26"/>
    </row>
    <row r="562" spans="1:20" s="26" customFormat="1" ht="15" customHeight="1">
      <c r="A562" s="23" t="s">
        <v>1773</v>
      </c>
      <c r="B562" s="54" t="s">
        <v>1533</v>
      </c>
      <c r="C562" s="23" t="s">
        <v>158</v>
      </c>
      <c r="D562" s="21" t="s">
        <v>75</v>
      </c>
      <c r="E562" s="328">
        <v>9650</v>
      </c>
      <c r="F562" s="328"/>
      <c r="G562" s="328">
        <f t="shared" si="182"/>
        <v>1608.3333333333333</v>
      </c>
      <c r="H562" s="223">
        <v>6</v>
      </c>
      <c r="I562" s="45"/>
      <c r="J562" s="44"/>
      <c r="K562" s="44"/>
      <c r="L562" s="44"/>
      <c r="M562" s="44"/>
      <c r="N562" s="269"/>
      <c r="O562" s="44"/>
      <c r="P562" s="44"/>
      <c r="Q562" s="44"/>
      <c r="R562" s="339"/>
      <c r="S562" s="217"/>
      <c r="T562" s="217"/>
    </row>
    <row r="563" spans="1:20" s="26" customFormat="1" ht="15" customHeight="1">
      <c r="A563" s="23" t="s">
        <v>1774</v>
      </c>
      <c r="B563" s="54" t="s">
        <v>1534</v>
      </c>
      <c r="C563" s="23" t="s">
        <v>158</v>
      </c>
      <c r="D563" s="21" t="s">
        <v>75</v>
      </c>
      <c r="E563" s="328">
        <v>7500</v>
      </c>
      <c r="F563" s="328"/>
      <c r="G563" s="328">
        <f t="shared" si="182"/>
        <v>1250</v>
      </c>
      <c r="H563" s="223">
        <v>6</v>
      </c>
      <c r="I563" s="45"/>
      <c r="J563" s="44"/>
      <c r="K563" s="44"/>
      <c r="L563" s="44"/>
      <c r="M563" s="44"/>
      <c r="N563" s="269"/>
      <c r="O563" s="44"/>
      <c r="P563" s="44"/>
      <c r="Q563" s="44"/>
      <c r="R563" s="339"/>
      <c r="S563" s="217"/>
      <c r="T563" s="217"/>
    </row>
    <row r="564" spans="1:20" s="26" customFormat="1" ht="15" customHeight="1">
      <c r="A564" s="23" t="s">
        <v>1775</v>
      </c>
      <c r="B564" s="54" t="s">
        <v>1535</v>
      </c>
      <c r="C564" s="23" t="s">
        <v>158</v>
      </c>
      <c r="D564" s="21" t="s">
        <v>75</v>
      </c>
      <c r="E564" s="328">
        <v>10000</v>
      </c>
      <c r="F564" s="328"/>
      <c r="G564" s="328">
        <f t="shared" si="182"/>
        <v>1666.6666666666667</v>
      </c>
      <c r="H564" s="223">
        <v>6</v>
      </c>
      <c r="I564" s="45"/>
      <c r="J564" s="44"/>
      <c r="K564" s="44"/>
      <c r="L564" s="44"/>
      <c r="M564" s="44"/>
      <c r="N564" s="269"/>
      <c r="O564" s="44"/>
      <c r="P564" s="44"/>
      <c r="Q564" s="44"/>
      <c r="R564" s="339"/>
      <c r="S564" s="217"/>
      <c r="T564" s="217"/>
    </row>
    <row r="565" spans="1:20" s="26" customFormat="1" ht="15" customHeight="1">
      <c r="A565" s="23" t="s">
        <v>1776</v>
      </c>
      <c r="B565" s="54" t="s">
        <v>1536</v>
      </c>
      <c r="C565" s="23" t="s">
        <v>158</v>
      </c>
      <c r="D565" s="21" t="s">
        <v>75</v>
      </c>
      <c r="E565" s="328">
        <v>10500</v>
      </c>
      <c r="F565" s="328"/>
      <c r="G565" s="328">
        <f t="shared" si="182"/>
        <v>1750</v>
      </c>
      <c r="H565" s="223">
        <v>6</v>
      </c>
      <c r="I565" s="45"/>
      <c r="J565" s="44"/>
      <c r="K565" s="44"/>
      <c r="L565" s="44"/>
      <c r="M565" s="44"/>
      <c r="N565" s="269"/>
      <c r="O565" s="44"/>
      <c r="P565" s="44"/>
      <c r="Q565" s="44"/>
      <c r="R565" s="339"/>
      <c r="S565" s="217"/>
      <c r="T565" s="217"/>
    </row>
    <row r="566" spans="1:20" s="26" customFormat="1" ht="16.5" customHeight="1">
      <c r="A566" s="23" t="s">
        <v>1777</v>
      </c>
      <c r="B566" s="54" t="s">
        <v>1452</v>
      </c>
      <c r="C566" s="23" t="s">
        <v>1453</v>
      </c>
      <c r="D566" s="21" t="s">
        <v>50</v>
      </c>
      <c r="E566" s="303">
        <v>6000</v>
      </c>
      <c r="F566" s="303"/>
      <c r="G566" s="303">
        <v>500</v>
      </c>
      <c r="H566" s="223">
        <v>12</v>
      </c>
      <c r="I566" s="314"/>
    </row>
    <row r="567" spans="1:20" s="20" customFormat="1" ht="15" customHeight="1">
      <c r="A567" s="130"/>
      <c r="B567" s="131"/>
      <c r="C567" s="272"/>
      <c r="D567" s="273"/>
      <c r="E567" s="234"/>
      <c r="F567" s="234"/>
      <c r="G567" s="234"/>
      <c r="H567" s="274"/>
      <c r="I567" s="45"/>
      <c r="J567" s="99"/>
      <c r="K567" s="26"/>
      <c r="L567" s="26"/>
      <c r="M567" s="26"/>
      <c r="N567" s="203"/>
      <c r="O567" s="26"/>
    </row>
    <row r="568" spans="1:20" s="20" customFormat="1" ht="28.5" customHeight="1">
      <c r="A568" s="275" t="s">
        <v>966</v>
      </c>
      <c r="B568" s="200" t="s">
        <v>1140</v>
      </c>
      <c r="C568" s="201"/>
      <c r="D568" s="129"/>
      <c r="E568" s="221" t="s">
        <v>403</v>
      </c>
      <c r="F568" s="222" t="s">
        <v>768</v>
      </c>
      <c r="G568" s="221" t="s">
        <v>371</v>
      </c>
      <c r="H568" s="221" t="s">
        <v>458</v>
      </c>
      <c r="I568" s="132"/>
      <c r="J568" s="133"/>
      <c r="K568" s="26"/>
      <c r="L568" s="26"/>
      <c r="M568" s="26"/>
      <c r="N568" s="26"/>
      <c r="O568" s="26"/>
    </row>
    <row r="569" spans="1:20" s="20" customFormat="1" ht="15" customHeight="1">
      <c r="A569" s="23" t="s">
        <v>591</v>
      </c>
      <c r="B569" s="52" t="s">
        <v>769</v>
      </c>
      <c r="C569" s="23" t="s">
        <v>46</v>
      </c>
      <c r="D569" s="21" t="s">
        <v>46</v>
      </c>
      <c r="E569" s="199">
        <v>19440</v>
      </c>
      <c r="F569" s="199">
        <f>+E569/2*0.95</f>
        <v>9234</v>
      </c>
      <c r="G569" s="199">
        <f t="shared" ref="G569:G584" si="185">E569/H569</f>
        <v>1620</v>
      </c>
      <c r="H569" s="223">
        <v>12</v>
      </c>
      <c r="I569" s="121"/>
      <c r="L569" s="26"/>
      <c r="M569" s="26"/>
      <c r="N569" s="26"/>
      <c r="O569" s="26"/>
    </row>
    <row r="570" spans="1:20" s="20" customFormat="1" ht="15" customHeight="1">
      <c r="A570" s="23" t="s">
        <v>592</v>
      </c>
      <c r="B570" s="52" t="s">
        <v>770</v>
      </c>
      <c r="C570" s="23" t="s">
        <v>46</v>
      </c>
      <c r="D570" s="21" t="s">
        <v>46</v>
      </c>
      <c r="E570" s="199">
        <v>24480</v>
      </c>
      <c r="F570" s="199">
        <f t="shared" ref="F570:F580" si="186">+E570/2*0.95</f>
        <v>11628</v>
      </c>
      <c r="G570" s="199">
        <f t="shared" si="185"/>
        <v>2040</v>
      </c>
      <c r="H570" s="223">
        <v>12</v>
      </c>
      <c r="I570" s="121"/>
      <c r="L570" s="26"/>
      <c r="M570" s="26"/>
      <c r="N570" s="26"/>
      <c r="O570" s="26"/>
    </row>
    <row r="571" spans="1:20" s="20" customFormat="1" ht="15" customHeight="1">
      <c r="A571" s="23" t="s">
        <v>593</v>
      </c>
      <c r="B571" s="52" t="s">
        <v>771</v>
      </c>
      <c r="C571" s="23" t="s">
        <v>46</v>
      </c>
      <c r="D571" s="21" t="s">
        <v>46</v>
      </c>
      <c r="E571" s="199">
        <v>14280</v>
      </c>
      <c r="F571" s="199">
        <f t="shared" si="186"/>
        <v>6783</v>
      </c>
      <c r="G571" s="199">
        <f t="shared" si="185"/>
        <v>1190</v>
      </c>
      <c r="H571" s="223">
        <v>12</v>
      </c>
      <c r="I571" s="121"/>
      <c r="L571" s="26"/>
      <c r="M571" s="26"/>
      <c r="N571" s="26"/>
      <c r="O571" s="26"/>
    </row>
    <row r="572" spans="1:20" s="20" customFormat="1" ht="15" customHeight="1">
      <c r="A572" s="23" t="s">
        <v>594</v>
      </c>
      <c r="B572" s="52" t="s">
        <v>772</v>
      </c>
      <c r="C572" s="23" t="s">
        <v>46</v>
      </c>
      <c r="D572" s="21" t="s">
        <v>46</v>
      </c>
      <c r="E572" s="199">
        <v>19440</v>
      </c>
      <c r="F572" s="199">
        <f t="shared" si="186"/>
        <v>9234</v>
      </c>
      <c r="G572" s="199">
        <f t="shared" si="185"/>
        <v>1620</v>
      </c>
      <c r="H572" s="223">
        <v>12</v>
      </c>
      <c r="I572" s="121"/>
      <c r="L572" s="26"/>
      <c r="M572" s="26"/>
      <c r="N572" s="26"/>
      <c r="O572" s="26"/>
    </row>
    <row r="573" spans="1:20" s="20" customFormat="1" ht="15" customHeight="1">
      <c r="A573" s="23" t="s">
        <v>595</v>
      </c>
      <c r="B573" s="52" t="s">
        <v>773</v>
      </c>
      <c r="C573" s="23" t="s">
        <v>46</v>
      </c>
      <c r="D573" s="21" t="s">
        <v>46</v>
      </c>
      <c r="E573" s="199">
        <v>28800</v>
      </c>
      <c r="F573" s="199">
        <f t="shared" si="186"/>
        <v>13680</v>
      </c>
      <c r="G573" s="199">
        <f t="shared" si="185"/>
        <v>2400</v>
      </c>
      <c r="H573" s="223">
        <v>12</v>
      </c>
      <c r="I573" s="121"/>
      <c r="L573" s="26"/>
      <c r="M573" s="26"/>
      <c r="N573" s="26"/>
      <c r="O573" s="26"/>
    </row>
    <row r="574" spans="1:20" s="20" customFormat="1" ht="15" customHeight="1">
      <c r="A574" s="23" t="s">
        <v>596</v>
      </c>
      <c r="B574" s="52" t="s">
        <v>774</v>
      </c>
      <c r="C574" s="23" t="s">
        <v>46</v>
      </c>
      <c r="D574" s="21" t="s">
        <v>46</v>
      </c>
      <c r="E574" s="199">
        <v>32400</v>
      </c>
      <c r="F574" s="199">
        <f t="shared" si="186"/>
        <v>15390</v>
      </c>
      <c r="G574" s="199">
        <f t="shared" si="185"/>
        <v>2700</v>
      </c>
      <c r="H574" s="223">
        <v>12</v>
      </c>
      <c r="I574" s="121"/>
      <c r="L574" s="26"/>
      <c r="M574" s="26"/>
      <c r="N574" s="26"/>
      <c r="O574" s="26"/>
    </row>
    <row r="575" spans="1:20" s="20" customFormat="1" ht="15" customHeight="1">
      <c r="A575" s="23" t="s">
        <v>1778</v>
      </c>
      <c r="B575" s="52" t="s">
        <v>775</v>
      </c>
      <c r="C575" s="23" t="s">
        <v>46</v>
      </c>
      <c r="D575" s="21" t="s">
        <v>46</v>
      </c>
      <c r="E575" s="199">
        <v>27600</v>
      </c>
      <c r="F575" s="199">
        <f t="shared" si="186"/>
        <v>13110</v>
      </c>
      <c r="G575" s="199">
        <f t="shared" si="185"/>
        <v>2300</v>
      </c>
      <c r="H575" s="223">
        <v>12</v>
      </c>
      <c r="I575" s="121"/>
      <c r="L575" s="26"/>
      <c r="M575" s="26"/>
      <c r="N575" s="26"/>
      <c r="O575" s="26"/>
    </row>
    <row r="576" spans="1:20" s="20" customFormat="1" ht="15" customHeight="1">
      <c r="A576" s="23" t="s">
        <v>1779</v>
      </c>
      <c r="B576" s="52" t="s">
        <v>776</v>
      </c>
      <c r="C576" s="23" t="s">
        <v>46</v>
      </c>
      <c r="D576" s="21" t="s">
        <v>46</v>
      </c>
      <c r="E576" s="199">
        <v>31200</v>
      </c>
      <c r="F576" s="199">
        <f t="shared" si="186"/>
        <v>14820</v>
      </c>
      <c r="G576" s="199">
        <f t="shared" si="185"/>
        <v>2600</v>
      </c>
      <c r="H576" s="223">
        <v>12</v>
      </c>
      <c r="I576" s="121"/>
      <c r="L576" s="26"/>
      <c r="M576" s="26"/>
      <c r="N576" s="26"/>
      <c r="O576" s="26"/>
    </row>
    <row r="577" spans="1:15" s="20" customFormat="1" ht="15" customHeight="1">
      <c r="A577" s="23" t="s">
        <v>1780</v>
      </c>
      <c r="B577" s="52" t="s">
        <v>777</v>
      </c>
      <c r="C577" s="23" t="s">
        <v>46</v>
      </c>
      <c r="D577" s="21" t="s">
        <v>46</v>
      </c>
      <c r="E577" s="199">
        <v>32400</v>
      </c>
      <c r="F577" s="199">
        <f t="shared" si="186"/>
        <v>15390</v>
      </c>
      <c r="G577" s="199">
        <f t="shared" si="185"/>
        <v>1800</v>
      </c>
      <c r="H577" s="223">
        <v>18</v>
      </c>
      <c r="I577" s="121"/>
      <c r="L577" s="26"/>
      <c r="M577" s="26"/>
      <c r="N577" s="26"/>
      <c r="O577" s="26"/>
    </row>
    <row r="578" spans="1:15" s="20" customFormat="1" ht="15" customHeight="1">
      <c r="A578" s="23" t="s">
        <v>1781</v>
      </c>
      <c r="B578" s="52" t="s">
        <v>778</v>
      </c>
      <c r="C578" s="23" t="s">
        <v>46</v>
      </c>
      <c r="D578" s="21" t="s">
        <v>46</v>
      </c>
      <c r="E578" s="199">
        <v>39600</v>
      </c>
      <c r="F578" s="199">
        <f t="shared" si="186"/>
        <v>18810</v>
      </c>
      <c r="G578" s="199">
        <f t="shared" si="185"/>
        <v>2200</v>
      </c>
      <c r="H578" s="223">
        <v>18</v>
      </c>
      <c r="I578" s="121"/>
      <c r="L578" s="26"/>
      <c r="M578" s="26"/>
      <c r="N578" s="26"/>
      <c r="O578" s="26"/>
    </row>
    <row r="579" spans="1:15" s="20" customFormat="1" ht="15" customHeight="1">
      <c r="A579" s="23" t="s">
        <v>1782</v>
      </c>
      <c r="B579" s="52" t="s">
        <v>779</v>
      </c>
      <c r="C579" s="23" t="s">
        <v>46</v>
      </c>
      <c r="D579" s="21" t="s">
        <v>46</v>
      </c>
      <c r="E579" s="199">
        <v>30000</v>
      </c>
      <c r="F579" s="199">
        <f t="shared" si="186"/>
        <v>14250</v>
      </c>
      <c r="G579" s="199">
        <f t="shared" si="185"/>
        <v>2500</v>
      </c>
      <c r="H579" s="223">
        <v>12</v>
      </c>
      <c r="I579" s="121"/>
      <c r="L579" s="26"/>
      <c r="M579" s="26"/>
      <c r="N579" s="26"/>
      <c r="O579" s="26"/>
    </row>
    <row r="580" spans="1:15" s="20" customFormat="1" ht="15" customHeight="1">
      <c r="A580" s="23" t="s">
        <v>1783</v>
      </c>
      <c r="B580" s="52" t="s">
        <v>780</v>
      </c>
      <c r="C580" s="23" t="s">
        <v>46</v>
      </c>
      <c r="D580" s="21" t="s">
        <v>46</v>
      </c>
      <c r="E580" s="199">
        <v>33840</v>
      </c>
      <c r="F580" s="199">
        <f t="shared" si="186"/>
        <v>16074</v>
      </c>
      <c r="G580" s="199">
        <f t="shared" si="185"/>
        <v>2820</v>
      </c>
      <c r="H580" s="223">
        <v>12</v>
      </c>
      <c r="I580" s="121"/>
      <c r="L580" s="26"/>
      <c r="M580" s="26"/>
      <c r="N580" s="26"/>
      <c r="O580" s="26"/>
    </row>
    <row r="581" spans="1:15" s="20" customFormat="1" ht="15" customHeight="1">
      <c r="A581" s="23" t="s">
        <v>1784</v>
      </c>
      <c r="B581" s="52" t="s">
        <v>463</v>
      </c>
      <c r="C581" s="23" t="s">
        <v>27</v>
      </c>
      <c r="D581" s="23" t="s">
        <v>27</v>
      </c>
      <c r="E581" s="199">
        <v>10380</v>
      </c>
      <c r="F581" s="199">
        <f t="shared" ref="F581:F584" si="187">+E581/1*0.95</f>
        <v>9861</v>
      </c>
      <c r="G581" s="199">
        <f t="shared" si="185"/>
        <v>865</v>
      </c>
      <c r="H581" s="223">
        <v>12</v>
      </c>
      <c r="I581" s="121"/>
      <c r="L581" s="26"/>
      <c r="M581" s="26"/>
      <c r="N581" s="26"/>
      <c r="O581" s="26"/>
    </row>
    <row r="582" spans="1:15" s="20" customFormat="1" ht="15" customHeight="1">
      <c r="A582" s="23" t="s">
        <v>1785</v>
      </c>
      <c r="B582" s="52" t="s">
        <v>461</v>
      </c>
      <c r="C582" s="23" t="s">
        <v>27</v>
      </c>
      <c r="D582" s="23" t="s">
        <v>27</v>
      </c>
      <c r="E582" s="199">
        <v>6150</v>
      </c>
      <c r="F582" s="199">
        <f t="shared" si="187"/>
        <v>5842.5</v>
      </c>
      <c r="G582" s="199">
        <f t="shared" si="185"/>
        <v>615</v>
      </c>
      <c r="H582" s="223">
        <v>10</v>
      </c>
      <c r="I582" s="121"/>
      <c r="L582" s="26"/>
      <c r="M582" s="26"/>
      <c r="N582" s="26"/>
      <c r="O582" s="26"/>
    </row>
    <row r="583" spans="1:15" s="20" customFormat="1" ht="15" customHeight="1">
      <c r="A583" s="23" t="s">
        <v>1786</v>
      </c>
      <c r="B583" s="52" t="s">
        <v>783</v>
      </c>
      <c r="C583" s="23" t="s">
        <v>27</v>
      </c>
      <c r="D583" s="23" t="s">
        <v>27</v>
      </c>
      <c r="E583" s="199">
        <v>5400</v>
      </c>
      <c r="F583" s="199">
        <f t="shared" si="187"/>
        <v>5130</v>
      </c>
      <c r="G583" s="199">
        <f t="shared" si="185"/>
        <v>450</v>
      </c>
      <c r="H583" s="223">
        <v>12</v>
      </c>
      <c r="I583" s="121"/>
      <c r="L583" s="26"/>
      <c r="M583" s="26"/>
      <c r="N583" s="26"/>
      <c r="O583" s="26"/>
    </row>
    <row r="584" spans="1:15" s="20" customFormat="1" ht="15" customHeight="1">
      <c r="A584" s="23" t="s">
        <v>1787</v>
      </c>
      <c r="B584" s="52" t="s">
        <v>460</v>
      </c>
      <c r="C584" s="23" t="s">
        <v>27</v>
      </c>
      <c r="D584" s="23" t="s">
        <v>27</v>
      </c>
      <c r="E584" s="199">
        <v>4500</v>
      </c>
      <c r="F584" s="199">
        <f t="shared" si="187"/>
        <v>4275</v>
      </c>
      <c r="G584" s="199">
        <f t="shared" si="185"/>
        <v>450</v>
      </c>
      <c r="H584" s="223">
        <v>10</v>
      </c>
      <c r="I584" s="121"/>
      <c r="L584" s="26"/>
      <c r="M584" s="26"/>
      <c r="N584" s="26"/>
      <c r="O584" s="26"/>
    </row>
    <row r="585" spans="1:15" s="20" customFormat="1" ht="15" customHeight="1">
      <c r="A585" s="23"/>
      <c r="B585" s="54"/>
      <c r="C585" s="27"/>
      <c r="D585" s="27"/>
      <c r="E585" s="30"/>
      <c r="F585" s="30"/>
      <c r="G585" s="30"/>
      <c r="H585" s="132"/>
      <c r="I585" s="121"/>
      <c r="L585" s="26"/>
      <c r="M585" s="26"/>
      <c r="N585" s="26"/>
      <c r="O585" s="26"/>
    </row>
    <row r="586" spans="1:15" s="20" customFormat="1" ht="15" customHeight="1">
      <c r="A586" s="16" t="s">
        <v>1477</v>
      </c>
      <c r="B586" s="200" t="s">
        <v>420</v>
      </c>
      <c r="C586" s="201"/>
      <c r="D586" s="129"/>
      <c r="E586" s="202" t="s">
        <v>403</v>
      </c>
      <c r="F586" s="224" t="s">
        <v>679</v>
      </c>
      <c r="G586" s="202" t="s">
        <v>371</v>
      </c>
      <c r="H586" s="208" t="s">
        <v>458</v>
      </c>
      <c r="I586" s="210"/>
      <c r="J586" s="99"/>
      <c r="K586" s="26"/>
      <c r="L586" s="26"/>
      <c r="M586" s="26"/>
      <c r="N586" s="26"/>
      <c r="O586" s="26"/>
    </row>
    <row r="587" spans="1:15" s="20" customFormat="1" ht="15" customHeight="1">
      <c r="A587" s="23" t="s">
        <v>597</v>
      </c>
      <c r="B587" s="52" t="s">
        <v>786</v>
      </c>
      <c r="C587" s="23" t="s">
        <v>46</v>
      </c>
      <c r="D587" s="21" t="s">
        <v>46</v>
      </c>
      <c r="E587" s="199">
        <v>96000</v>
      </c>
      <c r="F587" s="30">
        <v>11400</v>
      </c>
      <c r="G587" s="4">
        <v>2000</v>
      </c>
      <c r="H587" s="132">
        <v>48</v>
      </c>
      <c r="I587" s="45"/>
      <c r="J587" s="99"/>
      <c r="K587" s="26"/>
      <c r="L587" s="26"/>
      <c r="M587" s="26"/>
      <c r="N587" s="26"/>
      <c r="O587" s="26"/>
    </row>
    <row r="588" spans="1:15" s="20" customFormat="1" ht="15" customHeight="1">
      <c r="A588" s="23" t="s">
        <v>598</v>
      </c>
      <c r="B588" s="52" t="s">
        <v>787</v>
      </c>
      <c r="C588" s="23" t="s">
        <v>46</v>
      </c>
      <c r="D588" s="21" t="s">
        <v>46</v>
      </c>
      <c r="E588" s="199">
        <v>124800</v>
      </c>
      <c r="F588" s="30">
        <v>14820</v>
      </c>
      <c r="G588" s="4">
        <v>2600</v>
      </c>
      <c r="H588" s="132">
        <v>48</v>
      </c>
      <c r="I588" s="45"/>
      <c r="J588" s="99"/>
      <c r="K588" s="26"/>
      <c r="L588" s="26"/>
      <c r="M588" s="26"/>
      <c r="N588" s="26"/>
      <c r="O588" s="26"/>
    </row>
    <row r="589" spans="1:15" s="20" customFormat="1" ht="15" customHeight="1">
      <c r="A589" s="23"/>
      <c r="B589" s="54"/>
      <c r="C589" s="27"/>
      <c r="D589" s="41"/>
      <c r="E589" s="28"/>
      <c r="F589" s="30"/>
      <c r="G589" s="24"/>
      <c r="H589" s="24"/>
      <c r="I589" s="45"/>
      <c r="J589" s="99"/>
      <c r="K589" s="26"/>
      <c r="L589" s="26"/>
      <c r="M589" s="26"/>
      <c r="N589" s="26"/>
      <c r="O589" s="26"/>
    </row>
    <row r="590" spans="1:15" s="20" customFormat="1" ht="15" customHeight="1">
      <c r="A590" s="16" t="s">
        <v>1788</v>
      </c>
      <c r="B590" s="200" t="s">
        <v>1540</v>
      </c>
      <c r="C590" s="201"/>
      <c r="D590" s="129"/>
      <c r="E590" s="202" t="s">
        <v>403</v>
      </c>
      <c r="F590" s="224" t="s">
        <v>679</v>
      </c>
      <c r="G590" s="202" t="s">
        <v>371</v>
      </c>
      <c r="H590" s="208" t="s">
        <v>458</v>
      </c>
      <c r="I590" s="45"/>
      <c r="J590" s="225"/>
      <c r="K590" s="26"/>
      <c r="L590" s="26"/>
      <c r="M590" s="26"/>
      <c r="N590" s="26"/>
      <c r="O590" s="26"/>
    </row>
    <row r="591" spans="1:15" s="20" customFormat="1" ht="15" customHeight="1">
      <c r="A591" s="23" t="s">
        <v>967</v>
      </c>
      <c r="B591" s="52" t="s">
        <v>786</v>
      </c>
      <c r="C591" s="23" t="s">
        <v>46</v>
      </c>
      <c r="D591" s="21" t="s">
        <v>46</v>
      </c>
      <c r="E591" s="199">
        <v>100800</v>
      </c>
      <c r="F591" s="30">
        <v>11970</v>
      </c>
      <c r="G591" s="4">
        <v>2100</v>
      </c>
      <c r="H591" s="132">
        <v>48</v>
      </c>
      <c r="I591" s="45"/>
      <c r="J591" s="226"/>
      <c r="K591" s="26"/>
      <c r="L591" s="26"/>
      <c r="M591" s="26"/>
      <c r="N591" s="26"/>
      <c r="O591" s="26"/>
    </row>
    <row r="592" spans="1:15" s="20" customFormat="1" ht="15" customHeight="1">
      <c r="A592" s="23" t="s">
        <v>1142</v>
      </c>
      <c r="B592" s="52" t="s">
        <v>787</v>
      </c>
      <c r="C592" s="23" t="s">
        <v>46</v>
      </c>
      <c r="D592" s="21" t="s">
        <v>46</v>
      </c>
      <c r="E592" s="199">
        <v>131040</v>
      </c>
      <c r="F592" s="30">
        <v>15561</v>
      </c>
      <c r="G592" s="4">
        <v>2730</v>
      </c>
      <c r="H592" s="132">
        <v>48</v>
      </c>
      <c r="I592" s="45"/>
      <c r="J592" s="226"/>
      <c r="K592" s="26"/>
      <c r="L592" s="26"/>
      <c r="M592" s="26"/>
      <c r="N592" s="26"/>
      <c r="O592" s="26"/>
    </row>
    <row r="593" spans="1:15" s="20" customFormat="1" ht="15" customHeight="1">
      <c r="A593" s="23" t="s">
        <v>968</v>
      </c>
      <c r="B593" s="52" t="s">
        <v>788</v>
      </c>
      <c r="C593" s="23" t="s">
        <v>46</v>
      </c>
      <c r="D593" s="21" t="s">
        <v>46</v>
      </c>
      <c r="E593" s="199">
        <v>49320</v>
      </c>
      <c r="F593" s="30">
        <v>7809</v>
      </c>
      <c r="G593" s="4">
        <v>1370</v>
      </c>
      <c r="H593" s="132">
        <v>36</v>
      </c>
      <c r="I593" s="45"/>
      <c r="J593" s="226"/>
      <c r="K593" s="26"/>
      <c r="L593" s="26"/>
      <c r="M593" s="26"/>
      <c r="N593" s="26"/>
      <c r="O593" s="26"/>
    </row>
    <row r="594" spans="1:15" s="20" customFormat="1" ht="15" customHeight="1">
      <c r="A594" s="23" t="s">
        <v>1143</v>
      </c>
      <c r="B594" s="52" t="s">
        <v>789</v>
      </c>
      <c r="C594" s="23" t="s">
        <v>46</v>
      </c>
      <c r="D594" s="21" t="s">
        <v>46</v>
      </c>
      <c r="E594" s="199">
        <v>66240</v>
      </c>
      <c r="F594" s="30">
        <v>10488</v>
      </c>
      <c r="G594" s="4">
        <v>1840</v>
      </c>
      <c r="H594" s="132">
        <v>36</v>
      </c>
      <c r="I594" s="45"/>
      <c r="J594" s="226"/>
      <c r="K594" s="26"/>
      <c r="L594" s="26"/>
      <c r="M594" s="26"/>
      <c r="N594" s="26"/>
      <c r="O594" s="26"/>
    </row>
    <row r="595" spans="1:15" s="20" customFormat="1" ht="15" customHeight="1">
      <c r="A595" s="23" t="s">
        <v>969</v>
      </c>
      <c r="B595" s="52" t="s">
        <v>790</v>
      </c>
      <c r="C595" s="23" t="s">
        <v>46</v>
      </c>
      <c r="D595" s="21" t="s">
        <v>46</v>
      </c>
      <c r="E595" s="199">
        <v>118800</v>
      </c>
      <c r="F595" s="30">
        <v>18810</v>
      </c>
      <c r="G595" s="4">
        <v>3300</v>
      </c>
      <c r="H595" s="132">
        <v>36</v>
      </c>
      <c r="I595" s="45"/>
      <c r="J595" s="226"/>
      <c r="K595" s="26"/>
      <c r="L595" s="26"/>
      <c r="M595" s="26"/>
      <c r="N595" s="26"/>
      <c r="O595" s="26"/>
    </row>
    <row r="596" spans="1:15" s="20" customFormat="1" ht="15" customHeight="1">
      <c r="A596" s="23" t="s">
        <v>1144</v>
      </c>
      <c r="B596" s="52" t="s">
        <v>791</v>
      </c>
      <c r="C596" s="23" t="s">
        <v>46</v>
      </c>
      <c r="D596" s="21" t="s">
        <v>46</v>
      </c>
      <c r="E596" s="199">
        <v>136800</v>
      </c>
      <c r="F596" s="30">
        <v>21660</v>
      </c>
      <c r="G596" s="4">
        <v>3800</v>
      </c>
      <c r="H596" s="132">
        <v>36</v>
      </c>
      <c r="I596" s="45"/>
      <c r="J596" s="226"/>
      <c r="K596" s="26"/>
      <c r="L596" s="26"/>
      <c r="M596" s="26"/>
      <c r="N596" s="26"/>
      <c r="O596" s="26"/>
    </row>
    <row r="597" spans="1:15" s="20" customFormat="1" ht="15" customHeight="1">
      <c r="A597" s="23"/>
      <c r="B597" s="54"/>
      <c r="C597" s="27"/>
      <c r="D597" s="41"/>
      <c r="E597" s="227"/>
      <c r="F597" s="30"/>
      <c r="G597" s="4"/>
      <c r="H597" s="132"/>
      <c r="I597" s="45"/>
      <c r="J597" s="226"/>
      <c r="K597" s="26"/>
      <c r="L597" s="26"/>
      <c r="M597" s="26"/>
      <c r="N597" s="26"/>
      <c r="O597" s="26"/>
    </row>
    <row r="598" spans="1:15" s="20" customFormat="1" ht="15" customHeight="1">
      <c r="A598" s="16" t="s">
        <v>1789</v>
      </c>
      <c r="B598" s="200" t="s">
        <v>810</v>
      </c>
      <c r="C598" s="201"/>
      <c r="D598" s="129"/>
      <c r="E598" s="202" t="s">
        <v>403</v>
      </c>
      <c r="F598" s="224" t="s">
        <v>679</v>
      </c>
      <c r="G598" s="202" t="s">
        <v>371</v>
      </c>
      <c r="H598" s="208" t="s">
        <v>458</v>
      </c>
      <c r="I598" s="45"/>
      <c r="J598" s="225"/>
      <c r="K598" s="26"/>
      <c r="L598" s="26"/>
      <c r="M598" s="26"/>
      <c r="N598" s="26"/>
      <c r="O598" s="26"/>
    </row>
    <row r="599" spans="1:15" s="20" customFormat="1" ht="15" customHeight="1">
      <c r="A599" s="23" t="s">
        <v>977</v>
      </c>
      <c r="B599" s="54" t="s">
        <v>811</v>
      </c>
      <c r="C599" s="23" t="s">
        <v>46</v>
      </c>
      <c r="D599" s="21" t="s">
        <v>46</v>
      </c>
      <c r="E599" s="199">
        <v>25920</v>
      </c>
      <c r="F599" s="30">
        <v>6156</v>
      </c>
      <c r="G599" s="4">
        <v>1080</v>
      </c>
      <c r="H599" s="132">
        <v>24</v>
      </c>
      <c r="I599" s="121"/>
      <c r="L599" s="26"/>
      <c r="M599" s="26"/>
      <c r="N599" s="26"/>
      <c r="O599" s="26"/>
    </row>
    <row r="600" spans="1:15" s="20" customFormat="1" ht="15" customHeight="1">
      <c r="A600" s="23" t="s">
        <v>978</v>
      </c>
      <c r="B600" s="54" t="s">
        <v>812</v>
      </c>
      <c r="C600" s="23" t="s">
        <v>46</v>
      </c>
      <c r="D600" s="21" t="s">
        <v>46</v>
      </c>
      <c r="E600" s="199">
        <v>36240</v>
      </c>
      <c r="F600" s="30">
        <v>8607</v>
      </c>
      <c r="G600" s="4">
        <v>1510</v>
      </c>
      <c r="H600" s="132">
        <v>24</v>
      </c>
      <c r="I600" s="121"/>
      <c r="L600" s="26"/>
      <c r="M600" s="26"/>
      <c r="N600" s="26"/>
      <c r="O600" s="26"/>
    </row>
    <row r="601" spans="1:15" s="20" customFormat="1" ht="15" customHeight="1">
      <c r="A601" s="23" t="s">
        <v>1147</v>
      </c>
      <c r="B601" s="54" t="s">
        <v>786</v>
      </c>
      <c r="C601" s="23" t="s">
        <v>46</v>
      </c>
      <c r="D601" s="21" t="s">
        <v>46</v>
      </c>
      <c r="E601" s="199">
        <v>103680</v>
      </c>
      <c r="F601" s="30">
        <v>12312</v>
      </c>
      <c r="G601" s="4">
        <v>2160</v>
      </c>
      <c r="H601" s="132">
        <v>48</v>
      </c>
      <c r="I601" s="121"/>
      <c r="L601" s="26"/>
      <c r="M601" s="26"/>
      <c r="N601" s="26"/>
      <c r="O601" s="26"/>
    </row>
    <row r="602" spans="1:15" s="20" customFormat="1" ht="15" customHeight="1">
      <c r="A602" s="23" t="s">
        <v>979</v>
      </c>
      <c r="B602" s="54" t="s">
        <v>787</v>
      </c>
      <c r="C602" s="23" t="s">
        <v>46</v>
      </c>
      <c r="D602" s="21" t="s">
        <v>46</v>
      </c>
      <c r="E602" s="199">
        <v>134880</v>
      </c>
      <c r="F602" s="30">
        <v>16017</v>
      </c>
      <c r="G602" s="4">
        <v>2810</v>
      </c>
      <c r="H602" s="132">
        <v>48</v>
      </c>
      <c r="I602" s="121"/>
      <c r="L602" s="26"/>
      <c r="M602" s="26"/>
      <c r="N602" s="26"/>
      <c r="O602" s="26"/>
    </row>
    <row r="603" spans="1:15" s="20" customFormat="1" ht="15" customHeight="1">
      <c r="A603" s="23" t="s">
        <v>1148</v>
      </c>
      <c r="B603" s="54" t="s">
        <v>792</v>
      </c>
      <c r="C603" s="23" t="s">
        <v>46</v>
      </c>
      <c r="D603" s="21" t="s">
        <v>46</v>
      </c>
      <c r="E603" s="199">
        <v>55920</v>
      </c>
      <c r="F603" s="30">
        <v>13281</v>
      </c>
      <c r="G603" s="4">
        <v>2330</v>
      </c>
      <c r="H603" s="132">
        <v>24</v>
      </c>
      <c r="I603" s="121"/>
      <c r="L603" s="26"/>
      <c r="M603" s="26"/>
      <c r="N603" s="26"/>
      <c r="O603" s="26"/>
    </row>
    <row r="604" spans="1:15" s="20" customFormat="1" ht="15" customHeight="1">
      <c r="A604" s="23" t="s">
        <v>980</v>
      </c>
      <c r="B604" s="54" t="s">
        <v>793</v>
      </c>
      <c r="C604" s="23" t="s">
        <v>46</v>
      </c>
      <c r="D604" s="21" t="s">
        <v>46</v>
      </c>
      <c r="E604" s="199">
        <v>65040</v>
      </c>
      <c r="F604" s="30">
        <v>15447</v>
      </c>
      <c r="G604" s="4">
        <v>2710</v>
      </c>
      <c r="H604" s="132">
        <v>24</v>
      </c>
      <c r="I604" s="121"/>
      <c r="L604" s="26"/>
      <c r="M604" s="26"/>
      <c r="N604" s="26"/>
      <c r="O604" s="26"/>
    </row>
    <row r="605" spans="1:15" s="20" customFormat="1" ht="15" customHeight="1">
      <c r="A605" s="23" t="s">
        <v>1149</v>
      </c>
      <c r="B605" s="54" t="s">
        <v>794</v>
      </c>
      <c r="C605" s="23" t="s">
        <v>46</v>
      </c>
      <c r="D605" s="21" t="s">
        <v>46</v>
      </c>
      <c r="E605" s="199">
        <v>25920</v>
      </c>
      <c r="F605" s="30">
        <v>6156</v>
      </c>
      <c r="G605" s="4">
        <v>1080</v>
      </c>
      <c r="H605" s="132">
        <v>24</v>
      </c>
      <c r="I605" s="121"/>
      <c r="L605" s="26"/>
      <c r="M605" s="26"/>
      <c r="N605" s="26"/>
      <c r="O605" s="26"/>
    </row>
    <row r="606" spans="1:15" s="20" customFormat="1" ht="15" customHeight="1">
      <c r="A606" s="23" t="s">
        <v>981</v>
      </c>
      <c r="B606" s="54" t="s">
        <v>795</v>
      </c>
      <c r="C606" s="23" t="s">
        <v>46</v>
      </c>
      <c r="D606" s="21" t="s">
        <v>46</v>
      </c>
      <c r="E606" s="199">
        <v>45360</v>
      </c>
      <c r="F606" s="30">
        <v>10773</v>
      </c>
      <c r="G606" s="4">
        <v>1890</v>
      </c>
      <c r="H606" s="132">
        <v>24</v>
      </c>
      <c r="I606" s="121"/>
      <c r="L606" s="26"/>
      <c r="M606" s="26"/>
      <c r="N606" s="26"/>
      <c r="O606" s="26"/>
    </row>
    <row r="607" spans="1:15" s="20" customFormat="1" ht="15" customHeight="1">
      <c r="A607" s="23" t="s">
        <v>982</v>
      </c>
      <c r="B607" s="54" t="s">
        <v>796</v>
      </c>
      <c r="C607" s="23" t="s">
        <v>46</v>
      </c>
      <c r="D607" s="21" t="s">
        <v>46</v>
      </c>
      <c r="E607" s="199">
        <v>62160</v>
      </c>
      <c r="F607" s="30">
        <v>14763</v>
      </c>
      <c r="G607" s="4">
        <v>2590</v>
      </c>
      <c r="H607" s="132">
        <v>24</v>
      </c>
      <c r="I607" s="121"/>
      <c r="L607" s="26"/>
      <c r="M607" s="26"/>
      <c r="N607" s="26"/>
      <c r="O607" s="26"/>
    </row>
    <row r="608" spans="1:15" s="20" customFormat="1" ht="15" customHeight="1">
      <c r="A608" s="23" t="s">
        <v>983</v>
      </c>
      <c r="B608" s="54" t="s">
        <v>797</v>
      </c>
      <c r="C608" s="23" t="s">
        <v>46</v>
      </c>
      <c r="D608" s="21" t="s">
        <v>46</v>
      </c>
      <c r="E608" s="199">
        <v>72720</v>
      </c>
      <c r="F608" s="30">
        <v>17271</v>
      </c>
      <c r="G608" s="4">
        <v>3030</v>
      </c>
      <c r="H608" s="132">
        <v>24</v>
      </c>
      <c r="I608" s="121"/>
      <c r="L608" s="26"/>
      <c r="M608" s="26"/>
      <c r="N608" s="26"/>
      <c r="O608" s="26"/>
    </row>
    <row r="609" spans="1:15" s="20" customFormat="1" ht="15" customHeight="1">
      <c r="A609" s="23" t="s">
        <v>984</v>
      </c>
      <c r="B609" s="54" t="s">
        <v>788</v>
      </c>
      <c r="C609" s="23" t="s">
        <v>46</v>
      </c>
      <c r="D609" s="21" t="s">
        <v>46</v>
      </c>
      <c r="E609" s="199">
        <v>50760</v>
      </c>
      <c r="F609" s="30">
        <v>8037</v>
      </c>
      <c r="G609" s="4">
        <v>1410</v>
      </c>
      <c r="H609" s="132">
        <v>36</v>
      </c>
      <c r="I609" s="121"/>
      <c r="L609" s="26"/>
      <c r="M609" s="26"/>
      <c r="N609" s="26"/>
      <c r="O609" s="26"/>
    </row>
    <row r="610" spans="1:15" s="20" customFormat="1" ht="15" customHeight="1">
      <c r="A610" s="23" t="s">
        <v>1478</v>
      </c>
      <c r="B610" s="54" t="s">
        <v>789</v>
      </c>
      <c r="C610" s="23" t="s">
        <v>46</v>
      </c>
      <c r="D610" s="21" t="s">
        <v>46</v>
      </c>
      <c r="E610" s="199">
        <v>68040</v>
      </c>
      <c r="F610" s="30">
        <v>10773</v>
      </c>
      <c r="G610" s="4">
        <v>1890</v>
      </c>
      <c r="H610" s="132">
        <v>36</v>
      </c>
      <c r="I610" s="121"/>
      <c r="L610" s="26"/>
      <c r="M610" s="26"/>
      <c r="N610" s="26"/>
      <c r="O610" s="26"/>
    </row>
    <row r="611" spans="1:15" s="20" customFormat="1" ht="15" customHeight="1">
      <c r="A611" s="23" t="s">
        <v>1479</v>
      </c>
      <c r="B611" s="54" t="s">
        <v>798</v>
      </c>
      <c r="C611" s="23" t="s">
        <v>46</v>
      </c>
      <c r="D611" s="21" t="s">
        <v>46</v>
      </c>
      <c r="E611" s="199">
        <v>57120</v>
      </c>
      <c r="F611" s="30">
        <v>13566</v>
      </c>
      <c r="G611" s="4">
        <v>2380</v>
      </c>
      <c r="H611" s="132">
        <v>24</v>
      </c>
      <c r="I611" s="121"/>
      <c r="L611" s="26"/>
      <c r="M611" s="26"/>
      <c r="N611" s="26"/>
      <c r="O611" s="26"/>
    </row>
    <row r="612" spans="1:15" s="20" customFormat="1" ht="15" customHeight="1">
      <c r="A612" s="23" t="s">
        <v>1480</v>
      </c>
      <c r="B612" s="54" t="s">
        <v>799</v>
      </c>
      <c r="C612" s="23" t="s">
        <v>46</v>
      </c>
      <c r="D612" s="21" t="s">
        <v>46</v>
      </c>
      <c r="E612" s="199">
        <v>67440</v>
      </c>
      <c r="F612" s="30">
        <v>16017</v>
      </c>
      <c r="G612" s="4">
        <v>2810</v>
      </c>
      <c r="H612" s="132">
        <v>24</v>
      </c>
      <c r="I612" s="121"/>
      <c r="L612" s="26"/>
      <c r="M612" s="26"/>
      <c r="N612" s="26"/>
      <c r="O612" s="26"/>
    </row>
    <row r="613" spans="1:15" s="20" customFormat="1" ht="15" customHeight="1">
      <c r="A613" s="23" t="s">
        <v>1481</v>
      </c>
      <c r="B613" s="54" t="s">
        <v>800</v>
      </c>
      <c r="C613" s="23" t="s">
        <v>46</v>
      </c>
      <c r="D613" s="21" t="s">
        <v>46</v>
      </c>
      <c r="E613" s="199">
        <v>59760</v>
      </c>
      <c r="F613" s="30">
        <v>14193</v>
      </c>
      <c r="G613" s="4">
        <v>2490</v>
      </c>
      <c r="H613" s="132">
        <v>24</v>
      </c>
      <c r="I613" s="121"/>
      <c r="L613" s="26"/>
      <c r="M613" s="26"/>
      <c r="N613" s="26"/>
      <c r="O613" s="26"/>
    </row>
    <row r="614" spans="1:15" s="20" customFormat="1" ht="15" customHeight="1">
      <c r="A614" s="23" t="s">
        <v>1482</v>
      </c>
      <c r="B614" s="54" t="s">
        <v>801</v>
      </c>
      <c r="C614" s="23" t="s">
        <v>46</v>
      </c>
      <c r="D614" s="21" t="s">
        <v>46</v>
      </c>
      <c r="E614" s="199">
        <v>69120</v>
      </c>
      <c r="F614" s="30">
        <v>16416</v>
      </c>
      <c r="G614" s="4">
        <v>2880</v>
      </c>
      <c r="H614" s="132">
        <v>24</v>
      </c>
      <c r="I614" s="121"/>
      <c r="L614" s="26"/>
      <c r="M614" s="26"/>
      <c r="N614" s="26"/>
      <c r="O614" s="26"/>
    </row>
    <row r="615" spans="1:15" s="20" customFormat="1" ht="15" customHeight="1">
      <c r="A615" s="23" t="s">
        <v>1483</v>
      </c>
      <c r="B615" s="54" t="s">
        <v>790</v>
      </c>
      <c r="C615" s="23" t="s">
        <v>46</v>
      </c>
      <c r="D615" s="21" t="s">
        <v>46</v>
      </c>
      <c r="E615" s="199">
        <v>118800</v>
      </c>
      <c r="F615" s="30">
        <v>18810</v>
      </c>
      <c r="G615" s="4">
        <v>3300</v>
      </c>
      <c r="H615" s="132">
        <v>36</v>
      </c>
      <c r="I615" s="121"/>
      <c r="L615" s="26"/>
      <c r="M615" s="26"/>
      <c r="N615" s="26"/>
      <c r="O615" s="26"/>
    </row>
    <row r="616" spans="1:15" s="20" customFormat="1" ht="15" customHeight="1">
      <c r="A616" s="23" t="s">
        <v>1484</v>
      </c>
      <c r="B616" s="54" t="s">
        <v>791</v>
      </c>
      <c r="C616" s="23" t="s">
        <v>46</v>
      </c>
      <c r="D616" s="21" t="s">
        <v>46</v>
      </c>
      <c r="E616" s="199">
        <v>140400</v>
      </c>
      <c r="F616" s="30">
        <v>22230</v>
      </c>
      <c r="G616" s="4">
        <v>3900</v>
      </c>
      <c r="H616" s="132">
        <v>36</v>
      </c>
      <c r="I616" s="121"/>
      <c r="L616" s="26"/>
      <c r="M616" s="26"/>
      <c r="N616" s="26"/>
      <c r="O616" s="26"/>
    </row>
    <row r="617" spans="1:15" s="20" customFormat="1" ht="15" customHeight="1">
      <c r="A617" s="23" t="s">
        <v>1485</v>
      </c>
      <c r="B617" s="54" t="s">
        <v>802</v>
      </c>
      <c r="C617" s="23" t="s">
        <v>46</v>
      </c>
      <c r="D617" s="21" t="s">
        <v>46</v>
      </c>
      <c r="E617" s="199">
        <v>65040</v>
      </c>
      <c r="F617" s="30">
        <v>15447</v>
      </c>
      <c r="G617" s="4">
        <v>2710</v>
      </c>
      <c r="H617" s="132">
        <v>24</v>
      </c>
      <c r="I617" s="121"/>
      <c r="L617" s="26"/>
      <c r="M617" s="26"/>
      <c r="N617" s="26"/>
      <c r="O617" s="26"/>
    </row>
    <row r="618" spans="1:15" s="20" customFormat="1" ht="15" customHeight="1">
      <c r="A618" s="23" t="s">
        <v>1486</v>
      </c>
      <c r="B618" s="54" t="s">
        <v>803</v>
      </c>
      <c r="C618" s="23" t="s">
        <v>46</v>
      </c>
      <c r="D618" s="21" t="s">
        <v>46</v>
      </c>
      <c r="E618" s="199">
        <v>75360</v>
      </c>
      <c r="F618" s="30">
        <v>17898</v>
      </c>
      <c r="G618" s="4">
        <v>3140</v>
      </c>
      <c r="H618" s="132">
        <v>24</v>
      </c>
      <c r="I618" s="121"/>
      <c r="L618" s="26"/>
      <c r="M618" s="26"/>
      <c r="N618" s="26"/>
      <c r="O618" s="26"/>
    </row>
    <row r="619" spans="1:15" s="20" customFormat="1" ht="15" customHeight="1">
      <c r="A619" s="23" t="s">
        <v>1487</v>
      </c>
      <c r="B619" s="54" t="s">
        <v>804</v>
      </c>
      <c r="C619" s="23" t="s">
        <v>46</v>
      </c>
      <c r="D619" s="21" t="s">
        <v>46</v>
      </c>
      <c r="E619" s="199">
        <v>25920</v>
      </c>
      <c r="F619" s="30">
        <v>6156</v>
      </c>
      <c r="G619" s="4">
        <v>1080</v>
      </c>
      <c r="H619" s="132">
        <v>24</v>
      </c>
      <c r="I619" s="121"/>
      <c r="L619" s="26"/>
      <c r="M619" s="26"/>
      <c r="N619" s="26"/>
      <c r="O619" s="26"/>
    </row>
    <row r="620" spans="1:15" s="20" customFormat="1" ht="15" customHeight="1">
      <c r="A620" s="23" t="s">
        <v>1488</v>
      </c>
      <c r="B620" s="54" t="s">
        <v>805</v>
      </c>
      <c r="C620" s="23" t="s">
        <v>46</v>
      </c>
      <c r="D620" s="21" t="s">
        <v>46</v>
      </c>
      <c r="E620" s="199">
        <v>45360</v>
      </c>
      <c r="F620" s="30">
        <v>10773</v>
      </c>
      <c r="G620" s="4">
        <v>1890</v>
      </c>
      <c r="H620" s="132">
        <v>24</v>
      </c>
      <c r="I620" s="228"/>
      <c r="L620" s="26"/>
      <c r="M620" s="26"/>
      <c r="N620" s="26"/>
      <c r="O620" s="26"/>
    </row>
    <row r="621" spans="1:15" s="20" customFormat="1" ht="15" customHeight="1">
      <c r="A621" s="23" t="s">
        <v>1489</v>
      </c>
      <c r="B621" s="54" t="s">
        <v>806</v>
      </c>
      <c r="C621" s="23" t="s">
        <v>46</v>
      </c>
      <c r="D621" s="21" t="s">
        <v>46</v>
      </c>
      <c r="E621" s="199">
        <v>52080</v>
      </c>
      <c r="F621" s="30">
        <v>12369</v>
      </c>
      <c r="G621" s="4">
        <v>2170</v>
      </c>
      <c r="H621" s="132">
        <v>24</v>
      </c>
      <c r="I621" s="228"/>
      <c r="L621" s="26"/>
      <c r="M621" s="26"/>
      <c r="N621" s="26"/>
      <c r="O621" s="26"/>
    </row>
    <row r="622" spans="1:15" s="20" customFormat="1" ht="15" customHeight="1">
      <c r="A622" s="23" t="s">
        <v>1490</v>
      </c>
      <c r="B622" s="54" t="s">
        <v>807</v>
      </c>
      <c r="C622" s="23" t="s">
        <v>46</v>
      </c>
      <c r="D622" s="21" t="s">
        <v>46</v>
      </c>
      <c r="E622" s="199">
        <v>52080</v>
      </c>
      <c r="F622" s="30">
        <v>12369</v>
      </c>
      <c r="G622" s="4">
        <v>2170</v>
      </c>
      <c r="H622" s="132">
        <v>24</v>
      </c>
      <c r="I622" s="121"/>
      <c r="L622" s="26"/>
      <c r="M622" s="26"/>
      <c r="N622" s="26"/>
      <c r="O622" s="26"/>
    </row>
    <row r="623" spans="1:15" s="20" customFormat="1" ht="15" customHeight="1">
      <c r="A623" s="23" t="s">
        <v>1491</v>
      </c>
      <c r="B623" s="54" t="s">
        <v>808</v>
      </c>
      <c r="C623" s="23" t="s">
        <v>46</v>
      </c>
      <c r="D623" s="21" t="s">
        <v>46</v>
      </c>
      <c r="E623" s="199">
        <v>67440</v>
      </c>
      <c r="F623" s="30">
        <v>16017</v>
      </c>
      <c r="G623" s="4">
        <v>2810</v>
      </c>
      <c r="H623" s="132">
        <v>24</v>
      </c>
      <c r="I623" s="121"/>
      <c r="L623" s="26"/>
      <c r="M623" s="26"/>
      <c r="N623" s="26"/>
      <c r="O623" s="26"/>
    </row>
    <row r="624" spans="1:15" s="20" customFormat="1" ht="15" customHeight="1">
      <c r="A624" s="23" t="s">
        <v>1492</v>
      </c>
      <c r="B624" s="54" t="s">
        <v>809</v>
      </c>
      <c r="C624" s="23" t="s">
        <v>46</v>
      </c>
      <c r="D624" s="21" t="s">
        <v>46</v>
      </c>
      <c r="E624" s="199">
        <v>80640</v>
      </c>
      <c r="F624" s="30">
        <v>19152</v>
      </c>
      <c r="G624" s="4">
        <v>3360</v>
      </c>
      <c r="H624" s="132">
        <v>24</v>
      </c>
      <c r="I624" s="45"/>
      <c r="J624" s="99"/>
      <c r="K624" s="26"/>
      <c r="L624" s="26"/>
      <c r="M624" s="26"/>
      <c r="N624" s="26"/>
      <c r="O624" s="26"/>
    </row>
    <row r="625" spans="1:15" s="20" customFormat="1" ht="15" customHeight="1">
      <c r="A625" s="23"/>
      <c r="B625" s="54"/>
      <c r="C625" s="27"/>
      <c r="D625" s="41"/>
      <c r="E625" s="227"/>
      <c r="F625" s="30"/>
      <c r="G625" s="4"/>
      <c r="H625" s="132"/>
      <c r="I625" s="45"/>
      <c r="J625" s="99"/>
      <c r="K625" s="26"/>
      <c r="L625" s="26"/>
      <c r="M625" s="26"/>
      <c r="N625" s="26"/>
      <c r="O625" s="26"/>
    </row>
    <row r="626" spans="1:15" s="20" customFormat="1" ht="25.5" customHeight="1">
      <c r="A626" s="16" t="s">
        <v>1152</v>
      </c>
      <c r="B626" s="229" t="s">
        <v>813</v>
      </c>
      <c r="C626" s="229"/>
      <c r="D626" s="72"/>
      <c r="E626" s="222" t="s">
        <v>814</v>
      </c>
      <c r="F626" s="222" t="s">
        <v>768</v>
      </c>
      <c r="G626" s="222" t="s">
        <v>815</v>
      </c>
      <c r="H626" s="222" t="s">
        <v>458</v>
      </c>
      <c r="I626" s="132"/>
      <c r="J626" s="64"/>
      <c r="K626" s="26"/>
      <c r="L626" s="26"/>
      <c r="M626" s="26"/>
      <c r="N626" s="26"/>
      <c r="O626" s="26"/>
    </row>
    <row r="627" spans="1:15" s="20" customFormat="1" ht="15" customHeight="1">
      <c r="A627" s="23" t="s">
        <v>1153</v>
      </c>
      <c r="B627" s="52" t="s">
        <v>811</v>
      </c>
      <c r="C627" s="23" t="s">
        <v>46</v>
      </c>
      <c r="D627" s="21" t="s">
        <v>46</v>
      </c>
      <c r="E627" s="199">
        <v>26880</v>
      </c>
      <c r="F627" s="30">
        <f>E627/4*0.95</f>
        <v>6384</v>
      </c>
      <c r="G627" s="30">
        <v>1120</v>
      </c>
      <c r="H627" s="132">
        <v>24</v>
      </c>
      <c r="I627" s="121"/>
      <c r="L627" s="26"/>
      <c r="M627" s="26"/>
      <c r="N627" s="26"/>
      <c r="O627" s="26"/>
    </row>
    <row r="628" spans="1:15" s="20" customFormat="1" ht="15" customHeight="1">
      <c r="A628" s="23" t="s">
        <v>1154</v>
      </c>
      <c r="B628" s="52" t="s">
        <v>812</v>
      </c>
      <c r="C628" s="23" t="s">
        <v>46</v>
      </c>
      <c r="D628" s="21" t="s">
        <v>46</v>
      </c>
      <c r="E628" s="199">
        <v>37680</v>
      </c>
      <c r="F628" s="30">
        <f t="shared" ref="F628:F654" si="188">E628/4*0.95</f>
        <v>8949</v>
      </c>
      <c r="G628" s="30">
        <v>1570</v>
      </c>
      <c r="H628" s="132">
        <v>24</v>
      </c>
      <c r="I628" s="121"/>
      <c r="L628" s="26"/>
      <c r="M628" s="26"/>
      <c r="N628" s="26"/>
      <c r="O628" s="26"/>
    </row>
    <row r="629" spans="1:15" s="20" customFormat="1" ht="15" customHeight="1">
      <c r="A629" s="23" t="s">
        <v>1155</v>
      </c>
      <c r="B629" s="52" t="s">
        <v>786</v>
      </c>
      <c r="C629" s="23" t="s">
        <v>46</v>
      </c>
      <c r="D629" s="21" t="s">
        <v>46</v>
      </c>
      <c r="E629" s="199">
        <v>109920</v>
      </c>
      <c r="F629" s="30">
        <f>E629/8*0.95</f>
        <v>13053</v>
      </c>
      <c r="G629" s="30">
        <v>2290</v>
      </c>
      <c r="H629" s="132">
        <v>48</v>
      </c>
      <c r="I629" s="121"/>
      <c r="L629" s="26"/>
      <c r="M629" s="26"/>
      <c r="N629" s="26"/>
      <c r="O629" s="26"/>
    </row>
    <row r="630" spans="1:15" s="20" customFormat="1" ht="15" customHeight="1">
      <c r="A630" s="23" t="s">
        <v>1156</v>
      </c>
      <c r="B630" s="52" t="s">
        <v>787</v>
      </c>
      <c r="C630" s="23" t="s">
        <v>46</v>
      </c>
      <c r="D630" s="21" t="s">
        <v>46</v>
      </c>
      <c r="E630" s="199">
        <v>141600</v>
      </c>
      <c r="F630" s="30">
        <f>E630/8*0.95</f>
        <v>16815</v>
      </c>
      <c r="G630" s="30">
        <v>2950</v>
      </c>
      <c r="H630" s="132">
        <v>48</v>
      </c>
      <c r="I630" s="121"/>
      <c r="L630" s="26"/>
      <c r="M630" s="26"/>
      <c r="N630" s="26"/>
      <c r="O630" s="26"/>
    </row>
    <row r="631" spans="1:15" s="20" customFormat="1" ht="15" customHeight="1">
      <c r="A631" s="23" t="s">
        <v>1157</v>
      </c>
      <c r="B631" s="52" t="s">
        <v>792</v>
      </c>
      <c r="C631" s="23" t="s">
        <v>46</v>
      </c>
      <c r="D631" s="21" t="s">
        <v>46</v>
      </c>
      <c r="E631" s="199">
        <v>59040</v>
      </c>
      <c r="F631" s="30">
        <f t="shared" si="188"/>
        <v>14022</v>
      </c>
      <c r="G631" s="30">
        <v>2460</v>
      </c>
      <c r="H631" s="132">
        <v>24</v>
      </c>
      <c r="I631" s="121"/>
      <c r="L631" s="26"/>
      <c r="M631" s="26"/>
      <c r="N631" s="26"/>
      <c r="O631" s="26"/>
    </row>
    <row r="632" spans="1:15" s="20" customFormat="1" ht="15" customHeight="1">
      <c r="A632" s="23" t="s">
        <v>1158</v>
      </c>
      <c r="B632" s="52" t="s">
        <v>793</v>
      </c>
      <c r="C632" s="23" t="s">
        <v>46</v>
      </c>
      <c r="D632" s="21" t="s">
        <v>46</v>
      </c>
      <c r="E632" s="199">
        <v>68640</v>
      </c>
      <c r="F632" s="30">
        <f t="shared" si="188"/>
        <v>16302</v>
      </c>
      <c r="G632" s="30">
        <v>2860</v>
      </c>
      <c r="H632" s="132">
        <v>24</v>
      </c>
      <c r="I632" s="121"/>
      <c r="L632" s="26"/>
      <c r="M632" s="26"/>
      <c r="N632" s="26"/>
      <c r="O632" s="26"/>
    </row>
    <row r="633" spans="1:15" s="20" customFormat="1" ht="15" customHeight="1">
      <c r="A633" s="23" t="s">
        <v>1159</v>
      </c>
      <c r="B633" s="52" t="s">
        <v>794</v>
      </c>
      <c r="C633" s="23" t="s">
        <v>46</v>
      </c>
      <c r="D633" s="21" t="s">
        <v>46</v>
      </c>
      <c r="E633" s="199">
        <v>26880</v>
      </c>
      <c r="F633" s="30">
        <f t="shared" si="188"/>
        <v>6384</v>
      </c>
      <c r="G633" s="30">
        <v>1120</v>
      </c>
      <c r="H633" s="132">
        <v>24</v>
      </c>
      <c r="I633" s="121"/>
      <c r="L633" s="26"/>
      <c r="M633" s="26"/>
      <c r="N633" s="26"/>
      <c r="O633" s="26"/>
    </row>
    <row r="634" spans="1:15" s="20" customFormat="1" ht="15" customHeight="1">
      <c r="A634" s="23" t="s">
        <v>1160</v>
      </c>
      <c r="B634" s="52" t="s">
        <v>795</v>
      </c>
      <c r="C634" s="23" t="s">
        <v>46</v>
      </c>
      <c r="D634" s="21" t="s">
        <v>46</v>
      </c>
      <c r="E634" s="199">
        <v>47280</v>
      </c>
      <c r="F634" s="30">
        <f t="shared" si="188"/>
        <v>11229</v>
      </c>
      <c r="G634" s="30">
        <v>1970</v>
      </c>
      <c r="H634" s="132">
        <v>24</v>
      </c>
      <c r="I634" s="121"/>
      <c r="L634" s="26"/>
      <c r="M634" s="26"/>
      <c r="N634" s="26"/>
      <c r="O634" s="26"/>
    </row>
    <row r="635" spans="1:15" s="20" customFormat="1" ht="15" customHeight="1">
      <c r="A635" s="23" t="s">
        <v>1161</v>
      </c>
      <c r="B635" s="52" t="s">
        <v>796</v>
      </c>
      <c r="C635" s="23" t="s">
        <v>46</v>
      </c>
      <c r="D635" s="21" t="s">
        <v>46</v>
      </c>
      <c r="E635" s="199">
        <v>64800</v>
      </c>
      <c r="F635" s="30">
        <f t="shared" si="188"/>
        <v>15390</v>
      </c>
      <c r="G635" s="30">
        <v>2700</v>
      </c>
      <c r="H635" s="132">
        <v>24</v>
      </c>
      <c r="I635" s="121"/>
      <c r="L635" s="26"/>
      <c r="M635" s="26"/>
      <c r="N635" s="26"/>
      <c r="O635" s="26"/>
    </row>
    <row r="636" spans="1:15" s="20" customFormat="1" ht="15" customHeight="1">
      <c r="A636" s="23" t="s">
        <v>1162</v>
      </c>
      <c r="B636" s="52" t="s">
        <v>797</v>
      </c>
      <c r="C636" s="23" t="s">
        <v>46</v>
      </c>
      <c r="D636" s="21" t="s">
        <v>46</v>
      </c>
      <c r="E636" s="199">
        <v>75600</v>
      </c>
      <c r="F636" s="30">
        <f t="shared" si="188"/>
        <v>17955</v>
      </c>
      <c r="G636" s="30">
        <v>3150</v>
      </c>
      <c r="H636" s="132">
        <v>24</v>
      </c>
      <c r="I636" s="121"/>
      <c r="L636" s="26"/>
      <c r="M636" s="26"/>
      <c r="N636" s="26"/>
      <c r="O636" s="26"/>
    </row>
    <row r="637" spans="1:15" s="20" customFormat="1" ht="15" customHeight="1">
      <c r="A637" s="23" t="s">
        <v>1790</v>
      </c>
      <c r="B637" s="52" t="s">
        <v>788</v>
      </c>
      <c r="C637" s="23" t="s">
        <v>46</v>
      </c>
      <c r="D637" s="21" t="s">
        <v>46</v>
      </c>
      <c r="E637" s="199">
        <v>52920</v>
      </c>
      <c r="F637" s="30">
        <f>E637/6*0.95</f>
        <v>8379</v>
      </c>
      <c r="G637" s="30">
        <v>1470</v>
      </c>
      <c r="H637" s="132">
        <v>36</v>
      </c>
      <c r="I637" s="121"/>
      <c r="L637" s="26"/>
      <c r="M637" s="26"/>
      <c r="N637" s="26"/>
      <c r="O637" s="26"/>
    </row>
    <row r="638" spans="1:15" s="20" customFormat="1" ht="15" customHeight="1">
      <c r="A638" s="23" t="s">
        <v>1791</v>
      </c>
      <c r="B638" s="52" t="s">
        <v>789</v>
      </c>
      <c r="C638" s="23" t="s">
        <v>46</v>
      </c>
      <c r="D638" s="21" t="s">
        <v>46</v>
      </c>
      <c r="E638" s="199">
        <v>70920</v>
      </c>
      <c r="F638" s="30">
        <f>E638/6*0.95</f>
        <v>11229</v>
      </c>
      <c r="G638" s="30">
        <v>1970</v>
      </c>
      <c r="H638" s="132">
        <v>36</v>
      </c>
      <c r="I638" s="121"/>
      <c r="L638" s="26"/>
      <c r="M638" s="26"/>
      <c r="N638" s="26"/>
      <c r="O638" s="26"/>
    </row>
    <row r="639" spans="1:15" s="20" customFormat="1" ht="15" customHeight="1">
      <c r="A639" s="23" t="s">
        <v>1792</v>
      </c>
      <c r="B639" s="52" t="s">
        <v>798</v>
      </c>
      <c r="C639" s="23" t="s">
        <v>46</v>
      </c>
      <c r="D639" s="21" t="s">
        <v>46</v>
      </c>
      <c r="E639" s="199">
        <v>59760</v>
      </c>
      <c r="F639" s="30">
        <f t="shared" si="188"/>
        <v>14193</v>
      </c>
      <c r="G639" s="30">
        <v>2490</v>
      </c>
      <c r="H639" s="132">
        <v>24</v>
      </c>
      <c r="I639" s="121"/>
      <c r="L639" s="26"/>
      <c r="M639" s="26"/>
      <c r="N639" s="26"/>
      <c r="O639" s="26"/>
    </row>
    <row r="640" spans="1:15" s="20" customFormat="1" ht="15" customHeight="1">
      <c r="A640" s="23" t="s">
        <v>1793</v>
      </c>
      <c r="B640" s="52" t="s">
        <v>799</v>
      </c>
      <c r="C640" s="23" t="s">
        <v>46</v>
      </c>
      <c r="D640" s="21" t="s">
        <v>46</v>
      </c>
      <c r="E640" s="199">
        <v>70800</v>
      </c>
      <c r="F640" s="30">
        <f t="shared" si="188"/>
        <v>16815</v>
      </c>
      <c r="G640" s="30">
        <v>2950</v>
      </c>
      <c r="H640" s="132">
        <v>24</v>
      </c>
      <c r="I640" s="121"/>
      <c r="L640" s="26"/>
      <c r="M640" s="26"/>
      <c r="N640" s="26"/>
      <c r="O640" s="26"/>
    </row>
    <row r="641" spans="1:15" s="20" customFormat="1" ht="15" customHeight="1">
      <c r="A641" s="23" t="s">
        <v>1794</v>
      </c>
      <c r="B641" s="52" t="s">
        <v>800</v>
      </c>
      <c r="C641" s="23" t="s">
        <v>46</v>
      </c>
      <c r="D641" s="21" t="s">
        <v>46</v>
      </c>
      <c r="E641" s="199">
        <v>62400</v>
      </c>
      <c r="F641" s="30">
        <f t="shared" si="188"/>
        <v>14820</v>
      </c>
      <c r="G641" s="30">
        <v>2600</v>
      </c>
      <c r="H641" s="132">
        <v>24</v>
      </c>
      <c r="I641" s="121"/>
      <c r="L641" s="26"/>
      <c r="M641" s="26"/>
      <c r="N641" s="26"/>
      <c r="O641" s="26"/>
    </row>
    <row r="642" spans="1:15" s="20" customFormat="1" ht="15" customHeight="1">
      <c r="A642" s="23" t="s">
        <v>1795</v>
      </c>
      <c r="B642" s="52" t="s">
        <v>801</v>
      </c>
      <c r="C642" s="23" t="s">
        <v>46</v>
      </c>
      <c r="D642" s="21" t="s">
        <v>46</v>
      </c>
      <c r="E642" s="199">
        <v>72000</v>
      </c>
      <c r="F642" s="30">
        <f t="shared" si="188"/>
        <v>17100</v>
      </c>
      <c r="G642" s="30">
        <v>3000</v>
      </c>
      <c r="H642" s="132">
        <v>24</v>
      </c>
      <c r="I642" s="121"/>
      <c r="L642" s="26"/>
      <c r="M642" s="26"/>
      <c r="N642" s="26"/>
      <c r="O642" s="26"/>
    </row>
    <row r="643" spans="1:15" s="20" customFormat="1" ht="15" customHeight="1">
      <c r="A643" s="23" t="s">
        <v>1796</v>
      </c>
      <c r="B643" s="52" t="s">
        <v>790</v>
      </c>
      <c r="C643" s="23" t="s">
        <v>46</v>
      </c>
      <c r="D643" s="21" t="s">
        <v>46</v>
      </c>
      <c r="E643" s="199">
        <v>123480</v>
      </c>
      <c r="F643" s="30">
        <f>E643/6*0.95</f>
        <v>19551</v>
      </c>
      <c r="G643" s="30">
        <v>3430</v>
      </c>
      <c r="H643" s="132">
        <v>36</v>
      </c>
      <c r="I643" s="121"/>
      <c r="L643" s="26"/>
      <c r="M643" s="26"/>
      <c r="N643" s="26"/>
      <c r="O643" s="26"/>
    </row>
    <row r="644" spans="1:15" s="20" customFormat="1" ht="15" customHeight="1">
      <c r="A644" s="23" t="s">
        <v>1797</v>
      </c>
      <c r="B644" s="52" t="s">
        <v>791</v>
      </c>
      <c r="C644" s="23" t="s">
        <v>46</v>
      </c>
      <c r="D644" s="21" t="s">
        <v>46</v>
      </c>
      <c r="E644" s="199">
        <v>146160</v>
      </c>
      <c r="F644" s="30">
        <f>E644/6*0.95</f>
        <v>23142</v>
      </c>
      <c r="G644" s="30">
        <v>4060</v>
      </c>
      <c r="H644" s="132">
        <v>36</v>
      </c>
      <c r="I644" s="121"/>
      <c r="L644" s="26"/>
      <c r="M644" s="26"/>
      <c r="N644" s="26"/>
      <c r="O644" s="26"/>
    </row>
    <row r="645" spans="1:15" s="20" customFormat="1" ht="15" customHeight="1">
      <c r="A645" s="23" t="s">
        <v>1798</v>
      </c>
      <c r="B645" s="52" t="s">
        <v>802</v>
      </c>
      <c r="C645" s="23" t="s">
        <v>46</v>
      </c>
      <c r="D645" s="21" t="s">
        <v>46</v>
      </c>
      <c r="E645" s="199">
        <v>68400</v>
      </c>
      <c r="F645" s="30">
        <f t="shared" si="188"/>
        <v>16245</v>
      </c>
      <c r="G645" s="30">
        <v>2850</v>
      </c>
      <c r="H645" s="132">
        <v>24</v>
      </c>
      <c r="I645" s="121"/>
      <c r="L645" s="26"/>
      <c r="M645" s="26"/>
      <c r="N645" s="26"/>
      <c r="O645" s="26"/>
    </row>
    <row r="646" spans="1:15" s="20" customFormat="1" ht="15" customHeight="1">
      <c r="A646" s="23" t="s">
        <v>1799</v>
      </c>
      <c r="B646" s="52" t="s">
        <v>803</v>
      </c>
      <c r="C646" s="23" t="s">
        <v>46</v>
      </c>
      <c r="D646" s="21" t="s">
        <v>46</v>
      </c>
      <c r="E646" s="199">
        <v>78480</v>
      </c>
      <c r="F646" s="30">
        <f t="shared" si="188"/>
        <v>18639</v>
      </c>
      <c r="G646" s="30">
        <v>3270</v>
      </c>
      <c r="H646" s="132">
        <v>24</v>
      </c>
      <c r="I646" s="121"/>
      <c r="L646" s="26"/>
      <c r="M646" s="26"/>
      <c r="N646" s="26"/>
      <c r="O646" s="26"/>
    </row>
    <row r="647" spans="1:15" s="20" customFormat="1" ht="15" customHeight="1">
      <c r="A647" s="23" t="s">
        <v>1800</v>
      </c>
      <c r="B647" s="52" t="s">
        <v>804</v>
      </c>
      <c r="C647" s="23" t="s">
        <v>46</v>
      </c>
      <c r="D647" s="21" t="s">
        <v>46</v>
      </c>
      <c r="E647" s="199">
        <v>26880</v>
      </c>
      <c r="F647" s="30">
        <f t="shared" si="188"/>
        <v>6384</v>
      </c>
      <c r="G647" s="30">
        <v>1120</v>
      </c>
      <c r="H647" s="132">
        <v>24</v>
      </c>
      <c r="I647" s="121"/>
      <c r="L647" s="26"/>
      <c r="M647" s="26"/>
      <c r="N647" s="26"/>
      <c r="O647" s="26"/>
    </row>
    <row r="648" spans="1:15" s="20" customFormat="1" ht="15" customHeight="1">
      <c r="A648" s="23" t="s">
        <v>1801</v>
      </c>
      <c r="B648" s="52" t="s">
        <v>805</v>
      </c>
      <c r="C648" s="23" t="s">
        <v>46</v>
      </c>
      <c r="D648" s="21" t="s">
        <v>46</v>
      </c>
      <c r="E648" s="199">
        <v>47280</v>
      </c>
      <c r="F648" s="30">
        <f t="shared" si="188"/>
        <v>11229</v>
      </c>
      <c r="G648" s="30">
        <v>1970</v>
      </c>
      <c r="H648" s="132">
        <v>24</v>
      </c>
      <c r="I648" s="228"/>
      <c r="L648" s="26"/>
      <c r="M648" s="26"/>
      <c r="N648" s="26"/>
      <c r="O648" s="26"/>
    </row>
    <row r="649" spans="1:15" s="20" customFormat="1" ht="15" customHeight="1">
      <c r="A649" s="23" t="s">
        <v>1802</v>
      </c>
      <c r="B649" s="52" t="s">
        <v>806</v>
      </c>
      <c r="C649" s="23" t="s">
        <v>46</v>
      </c>
      <c r="D649" s="21" t="s">
        <v>46</v>
      </c>
      <c r="E649" s="199">
        <v>54240</v>
      </c>
      <c r="F649" s="30">
        <f t="shared" si="188"/>
        <v>12882</v>
      </c>
      <c r="G649" s="30">
        <v>2260</v>
      </c>
      <c r="H649" s="132">
        <v>24</v>
      </c>
      <c r="I649" s="228"/>
      <c r="L649" s="26"/>
      <c r="M649" s="26"/>
      <c r="N649" s="26"/>
      <c r="O649" s="26"/>
    </row>
    <row r="650" spans="1:15" s="20" customFormat="1" ht="15" customHeight="1">
      <c r="A650" s="23" t="s">
        <v>1803</v>
      </c>
      <c r="B650" s="52" t="s">
        <v>807</v>
      </c>
      <c r="C650" s="23" t="s">
        <v>46</v>
      </c>
      <c r="D650" s="21" t="s">
        <v>46</v>
      </c>
      <c r="E650" s="199">
        <v>54240</v>
      </c>
      <c r="F650" s="30">
        <f t="shared" si="188"/>
        <v>12882</v>
      </c>
      <c r="G650" s="30">
        <v>2260</v>
      </c>
      <c r="H650" s="132">
        <v>24</v>
      </c>
      <c r="I650" s="121"/>
      <c r="L650" s="26"/>
      <c r="M650" s="26"/>
      <c r="N650" s="26"/>
      <c r="O650" s="26"/>
    </row>
    <row r="651" spans="1:15" s="20" customFormat="1" ht="15" customHeight="1">
      <c r="A651" s="23" t="s">
        <v>1804</v>
      </c>
      <c r="B651" s="52" t="s">
        <v>808</v>
      </c>
      <c r="C651" s="23" t="s">
        <v>46</v>
      </c>
      <c r="D651" s="21" t="s">
        <v>46</v>
      </c>
      <c r="E651" s="199">
        <v>71520</v>
      </c>
      <c r="F651" s="30">
        <f t="shared" si="188"/>
        <v>16986</v>
      </c>
      <c r="G651" s="30">
        <v>2980</v>
      </c>
      <c r="H651" s="132">
        <v>24</v>
      </c>
      <c r="I651" s="121"/>
      <c r="L651" s="26"/>
      <c r="M651" s="26"/>
      <c r="N651" s="26"/>
      <c r="O651" s="26"/>
    </row>
    <row r="652" spans="1:15" s="20" customFormat="1" ht="15" customHeight="1">
      <c r="A652" s="23" t="s">
        <v>1805</v>
      </c>
      <c r="B652" s="52" t="s">
        <v>809</v>
      </c>
      <c r="C652" s="23" t="s">
        <v>46</v>
      </c>
      <c r="D652" s="21" t="s">
        <v>46</v>
      </c>
      <c r="E652" s="199">
        <v>84480</v>
      </c>
      <c r="F652" s="30">
        <f t="shared" si="188"/>
        <v>20064</v>
      </c>
      <c r="G652" s="30">
        <v>3520</v>
      </c>
      <c r="H652" s="132">
        <v>24</v>
      </c>
      <c r="I652" s="121"/>
      <c r="L652" s="26"/>
      <c r="M652" s="26"/>
      <c r="N652" s="26"/>
      <c r="O652" s="26"/>
    </row>
    <row r="653" spans="1:15" s="20" customFormat="1" ht="15" customHeight="1">
      <c r="A653" s="23" t="s">
        <v>1806</v>
      </c>
      <c r="B653" s="52" t="s">
        <v>816</v>
      </c>
      <c r="C653" s="23" t="s">
        <v>46</v>
      </c>
      <c r="D653" s="21" t="s">
        <v>46</v>
      </c>
      <c r="E653" s="199">
        <v>26400</v>
      </c>
      <c r="F653" s="30">
        <f t="shared" si="188"/>
        <v>6270</v>
      </c>
      <c r="G653" s="30">
        <v>1100</v>
      </c>
      <c r="H653" s="132">
        <v>24</v>
      </c>
      <c r="I653" s="121"/>
      <c r="L653" s="26"/>
      <c r="M653" s="26"/>
      <c r="N653" s="26"/>
      <c r="O653" s="26"/>
    </row>
    <row r="654" spans="1:15" s="20" customFormat="1" ht="15" customHeight="1">
      <c r="A654" s="23" t="s">
        <v>1807</v>
      </c>
      <c r="B654" s="52" t="s">
        <v>817</v>
      </c>
      <c r="C654" s="23" t="s">
        <v>46</v>
      </c>
      <c r="D654" s="21" t="s">
        <v>46</v>
      </c>
      <c r="E654" s="199">
        <v>35280</v>
      </c>
      <c r="F654" s="30">
        <f t="shared" si="188"/>
        <v>8379</v>
      </c>
      <c r="G654" s="30">
        <v>1470</v>
      </c>
      <c r="H654" s="132">
        <v>24</v>
      </c>
      <c r="I654" s="121"/>
      <c r="L654" s="26"/>
      <c r="M654" s="26"/>
      <c r="N654" s="26"/>
      <c r="O654" s="26"/>
    </row>
    <row r="655" spans="1:15" s="20" customFormat="1" ht="15" customHeight="1">
      <c r="A655" s="23"/>
      <c r="B655" s="54"/>
      <c r="C655" s="27"/>
      <c r="D655" s="41"/>
      <c r="E655" s="227"/>
      <c r="F655" s="30"/>
      <c r="G655" s="30"/>
      <c r="H655" s="132"/>
      <c r="I655" s="121"/>
      <c r="L655" s="26"/>
      <c r="M655" s="26"/>
      <c r="N655" s="26"/>
      <c r="O655" s="26"/>
    </row>
    <row r="656" spans="1:15" s="26" customFormat="1" ht="24">
      <c r="A656" s="16" t="s">
        <v>1165</v>
      </c>
      <c r="B656" s="229" t="s">
        <v>1141</v>
      </c>
      <c r="C656" s="229"/>
      <c r="D656" s="72"/>
      <c r="E656" s="222" t="s">
        <v>814</v>
      </c>
      <c r="F656" s="222" t="s">
        <v>768</v>
      </c>
      <c r="G656" s="222" t="s">
        <v>815</v>
      </c>
      <c r="H656" s="222" t="s">
        <v>458</v>
      </c>
      <c r="J656" s="99"/>
    </row>
    <row r="657" spans="1:10" s="26" customFormat="1" ht="15" customHeight="1">
      <c r="A657" s="23" t="s">
        <v>1166</v>
      </c>
      <c r="B657" s="52" t="s">
        <v>811</v>
      </c>
      <c r="C657" s="23" t="s">
        <v>46</v>
      </c>
      <c r="D657" s="21" t="s">
        <v>46</v>
      </c>
      <c r="E657" s="303">
        <v>27600</v>
      </c>
      <c r="F657" s="30">
        <f>E657/4*0.95</f>
        <v>6555</v>
      </c>
      <c r="G657" s="30">
        <f t="shared" ref="G657:G686" si="189">E657/H657</f>
        <v>1150</v>
      </c>
      <c r="H657" s="132">
        <v>24</v>
      </c>
      <c r="J657" s="99"/>
    </row>
    <row r="658" spans="1:10" s="26" customFormat="1" ht="15" customHeight="1">
      <c r="A658" s="23" t="s">
        <v>1167</v>
      </c>
      <c r="B658" s="52" t="s">
        <v>812</v>
      </c>
      <c r="C658" s="23" t="s">
        <v>46</v>
      </c>
      <c r="D658" s="21" t="s">
        <v>46</v>
      </c>
      <c r="E658" s="303">
        <v>38880</v>
      </c>
      <c r="F658" s="30">
        <f t="shared" ref="F658:F686" si="190">E658/4*0.95</f>
        <v>9234</v>
      </c>
      <c r="G658" s="30">
        <f t="shared" si="189"/>
        <v>1620</v>
      </c>
      <c r="H658" s="132">
        <v>24</v>
      </c>
      <c r="J658" s="99"/>
    </row>
    <row r="659" spans="1:10" s="26" customFormat="1" ht="15" customHeight="1">
      <c r="A659" s="23" t="s">
        <v>1168</v>
      </c>
      <c r="B659" s="52" t="s">
        <v>786</v>
      </c>
      <c r="C659" s="23" t="s">
        <v>46</v>
      </c>
      <c r="D659" s="21" t="s">
        <v>46</v>
      </c>
      <c r="E659" s="303">
        <f>28560*4</f>
        <v>114240</v>
      </c>
      <c r="F659" s="30">
        <f>E659/8*0.95</f>
        <v>13566</v>
      </c>
      <c r="G659" s="30">
        <f t="shared" si="189"/>
        <v>2380</v>
      </c>
      <c r="H659" s="132">
        <v>48</v>
      </c>
      <c r="I659" s="314" t="s">
        <v>1454</v>
      </c>
      <c r="J659" s="99"/>
    </row>
    <row r="660" spans="1:10" s="26" customFormat="1" ht="15" customHeight="1">
      <c r="A660" s="23" t="s">
        <v>1169</v>
      </c>
      <c r="B660" s="52" t="s">
        <v>787</v>
      </c>
      <c r="C660" s="23" t="s">
        <v>46</v>
      </c>
      <c r="D660" s="21" t="s">
        <v>46</v>
      </c>
      <c r="E660" s="303">
        <f>36840*4</f>
        <v>147360</v>
      </c>
      <c r="F660" s="30">
        <f>E660/8*0.95</f>
        <v>17499</v>
      </c>
      <c r="G660" s="30">
        <f t="shared" si="189"/>
        <v>3070</v>
      </c>
      <c r="H660" s="132">
        <v>48</v>
      </c>
      <c r="I660" s="314" t="s">
        <v>1454</v>
      </c>
      <c r="J660" s="99"/>
    </row>
    <row r="661" spans="1:10" s="26" customFormat="1">
      <c r="A661" s="23" t="s">
        <v>1170</v>
      </c>
      <c r="B661" s="52" t="s">
        <v>792</v>
      </c>
      <c r="C661" s="23" t="s">
        <v>46</v>
      </c>
      <c r="D661" s="21" t="s">
        <v>46</v>
      </c>
      <c r="E661" s="303">
        <v>61440</v>
      </c>
      <c r="F661" s="30">
        <f t="shared" si="190"/>
        <v>14592</v>
      </c>
      <c r="G661" s="30">
        <f t="shared" si="189"/>
        <v>2560</v>
      </c>
      <c r="H661" s="132">
        <v>24</v>
      </c>
      <c r="J661" s="99"/>
    </row>
    <row r="662" spans="1:10" s="26" customFormat="1" ht="15" customHeight="1">
      <c r="A662" s="23" t="s">
        <v>1171</v>
      </c>
      <c r="B662" s="52" t="s">
        <v>793</v>
      </c>
      <c r="C662" s="23" t="s">
        <v>46</v>
      </c>
      <c r="D662" s="21" t="s">
        <v>46</v>
      </c>
      <c r="E662" s="303">
        <v>71280</v>
      </c>
      <c r="F662" s="30">
        <f t="shared" si="190"/>
        <v>16929</v>
      </c>
      <c r="G662" s="30">
        <f t="shared" si="189"/>
        <v>2970</v>
      </c>
      <c r="H662" s="132">
        <v>24</v>
      </c>
      <c r="J662" s="99"/>
    </row>
    <row r="663" spans="1:10" s="26" customFormat="1" ht="15" customHeight="1">
      <c r="A663" s="23" t="s">
        <v>1172</v>
      </c>
      <c r="B663" s="52" t="s">
        <v>794</v>
      </c>
      <c r="C663" s="23" t="s">
        <v>46</v>
      </c>
      <c r="D663" s="21" t="s">
        <v>46</v>
      </c>
      <c r="E663" s="303">
        <v>27840</v>
      </c>
      <c r="F663" s="30">
        <f t="shared" si="190"/>
        <v>6612</v>
      </c>
      <c r="G663" s="30">
        <f t="shared" si="189"/>
        <v>1160</v>
      </c>
      <c r="H663" s="132">
        <v>24</v>
      </c>
      <c r="J663" s="99"/>
    </row>
    <row r="664" spans="1:10" s="26" customFormat="1" ht="15" customHeight="1">
      <c r="A664" s="23" t="s">
        <v>1173</v>
      </c>
      <c r="B664" s="52" t="s">
        <v>795</v>
      </c>
      <c r="C664" s="23" t="s">
        <v>46</v>
      </c>
      <c r="D664" s="21" t="s">
        <v>46</v>
      </c>
      <c r="E664" s="303">
        <v>49200</v>
      </c>
      <c r="F664" s="30">
        <f t="shared" si="190"/>
        <v>11685</v>
      </c>
      <c r="G664" s="30">
        <f t="shared" si="189"/>
        <v>2050</v>
      </c>
      <c r="H664" s="132">
        <v>24</v>
      </c>
      <c r="J664" s="99"/>
    </row>
    <row r="665" spans="1:10" s="26" customFormat="1" ht="15" customHeight="1">
      <c r="A665" s="23" t="s">
        <v>1174</v>
      </c>
      <c r="B665" s="52" t="s">
        <v>796</v>
      </c>
      <c r="C665" s="23" t="s">
        <v>46</v>
      </c>
      <c r="D665" s="21" t="s">
        <v>46</v>
      </c>
      <c r="E665" s="303">
        <v>66960</v>
      </c>
      <c r="F665" s="30">
        <f t="shared" si="190"/>
        <v>15903</v>
      </c>
      <c r="G665" s="30">
        <f t="shared" si="189"/>
        <v>2790</v>
      </c>
      <c r="H665" s="132">
        <v>24</v>
      </c>
      <c r="J665" s="99"/>
    </row>
    <row r="666" spans="1:10" s="26" customFormat="1">
      <c r="A666" s="23" t="s">
        <v>1175</v>
      </c>
      <c r="B666" s="52" t="s">
        <v>797</v>
      </c>
      <c r="C666" s="23" t="s">
        <v>46</v>
      </c>
      <c r="D666" s="21" t="s">
        <v>46</v>
      </c>
      <c r="E666" s="303">
        <v>76800</v>
      </c>
      <c r="F666" s="30">
        <f t="shared" si="190"/>
        <v>18240</v>
      </c>
      <c r="G666" s="30">
        <f t="shared" si="189"/>
        <v>3200</v>
      </c>
      <c r="H666" s="132">
        <v>24</v>
      </c>
      <c r="J666" s="99"/>
    </row>
    <row r="667" spans="1:10" s="26" customFormat="1">
      <c r="A667" s="23" t="s">
        <v>1176</v>
      </c>
      <c r="B667" s="52" t="s">
        <v>788</v>
      </c>
      <c r="C667" s="23" t="s">
        <v>46</v>
      </c>
      <c r="D667" s="21" t="s">
        <v>46</v>
      </c>
      <c r="E667" s="303">
        <v>55080</v>
      </c>
      <c r="F667" s="30">
        <f>E667/6*0.95</f>
        <v>8721</v>
      </c>
      <c r="G667" s="30">
        <f t="shared" si="189"/>
        <v>1530</v>
      </c>
      <c r="H667" s="132">
        <v>36</v>
      </c>
      <c r="J667" s="99"/>
    </row>
    <row r="668" spans="1:10" s="26" customFormat="1">
      <c r="A668" s="23" t="s">
        <v>1177</v>
      </c>
      <c r="B668" s="52" t="s">
        <v>789</v>
      </c>
      <c r="C668" s="23" t="s">
        <v>46</v>
      </c>
      <c r="D668" s="21" t="s">
        <v>46</v>
      </c>
      <c r="E668" s="303">
        <v>73800</v>
      </c>
      <c r="F668" s="30">
        <f>E668/6*0.95</f>
        <v>11685</v>
      </c>
      <c r="G668" s="30">
        <f t="shared" si="189"/>
        <v>2050</v>
      </c>
      <c r="H668" s="132">
        <v>36</v>
      </c>
      <c r="J668" s="99"/>
    </row>
    <row r="669" spans="1:10" s="26" customFormat="1">
      <c r="A669" s="23" t="s">
        <v>1178</v>
      </c>
      <c r="B669" s="52" t="s">
        <v>798</v>
      </c>
      <c r="C669" s="23" t="s">
        <v>46</v>
      </c>
      <c r="D669" s="21" t="s">
        <v>46</v>
      </c>
      <c r="E669" s="303">
        <v>62160</v>
      </c>
      <c r="F669" s="30">
        <f t="shared" si="190"/>
        <v>14763</v>
      </c>
      <c r="G669" s="30">
        <f t="shared" si="189"/>
        <v>2590</v>
      </c>
      <c r="H669" s="132">
        <v>24</v>
      </c>
      <c r="I669" s="45"/>
      <c r="J669" s="99"/>
    </row>
    <row r="670" spans="1:10" s="26" customFormat="1" ht="15" customHeight="1">
      <c r="A670" s="23" t="s">
        <v>1808</v>
      </c>
      <c r="B670" s="52" t="s">
        <v>799</v>
      </c>
      <c r="C670" s="23" t="s">
        <v>46</v>
      </c>
      <c r="D670" s="21" t="s">
        <v>46</v>
      </c>
      <c r="E670" s="303">
        <v>73680</v>
      </c>
      <c r="F670" s="30">
        <f t="shared" si="190"/>
        <v>17499</v>
      </c>
      <c r="G670" s="30">
        <f t="shared" si="189"/>
        <v>3070</v>
      </c>
      <c r="H670" s="132">
        <v>24</v>
      </c>
      <c r="J670" s="99"/>
    </row>
    <row r="671" spans="1:10" s="26" customFormat="1" ht="15" customHeight="1">
      <c r="A671" s="23" t="s">
        <v>1809</v>
      </c>
      <c r="B671" s="52" t="s">
        <v>800</v>
      </c>
      <c r="C671" s="23" t="s">
        <v>46</v>
      </c>
      <c r="D671" s="21" t="s">
        <v>46</v>
      </c>
      <c r="E671" s="303">
        <v>64800</v>
      </c>
      <c r="F671" s="30">
        <f t="shared" si="190"/>
        <v>15390</v>
      </c>
      <c r="G671" s="30">
        <f t="shared" si="189"/>
        <v>2700</v>
      </c>
      <c r="H671" s="132">
        <v>24</v>
      </c>
      <c r="J671" s="99"/>
    </row>
    <row r="672" spans="1:10" s="26" customFormat="1" ht="15" customHeight="1">
      <c r="A672" s="23" t="s">
        <v>1810</v>
      </c>
      <c r="B672" s="52" t="s">
        <v>801</v>
      </c>
      <c r="C672" s="23" t="s">
        <v>46</v>
      </c>
      <c r="D672" s="21" t="s">
        <v>46</v>
      </c>
      <c r="E672" s="303">
        <v>74880</v>
      </c>
      <c r="F672" s="30">
        <f t="shared" si="190"/>
        <v>17784</v>
      </c>
      <c r="G672" s="30">
        <f t="shared" si="189"/>
        <v>3120</v>
      </c>
      <c r="H672" s="132">
        <v>24</v>
      </c>
      <c r="J672" s="99"/>
    </row>
    <row r="673" spans="1:15" s="26" customFormat="1" ht="15" customHeight="1">
      <c r="A673" s="23" t="s">
        <v>1811</v>
      </c>
      <c r="B673" s="52" t="s">
        <v>790</v>
      </c>
      <c r="C673" s="23" t="s">
        <v>46</v>
      </c>
      <c r="D673" s="21" t="s">
        <v>46</v>
      </c>
      <c r="E673" s="303">
        <v>128520</v>
      </c>
      <c r="F673" s="30">
        <f>E673/6*0.95</f>
        <v>20349</v>
      </c>
      <c r="G673" s="30">
        <f t="shared" si="189"/>
        <v>3570</v>
      </c>
      <c r="H673" s="132">
        <v>36</v>
      </c>
      <c r="J673" s="99"/>
    </row>
    <row r="674" spans="1:15" s="26" customFormat="1" ht="15" customHeight="1">
      <c r="A674" s="23" t="s">
        <v>1812</v>
      </c>
      <c r="B674" s="52" t="s">
        <v>791</v>
      </c>
      <c r="C674" s="23" t="s">
        <v>46</v>
      </c>
      <c r="D674" s="21" t="s">
        <v>46</v>
      </c>
      <c r="E674" s="303">
        <v>151920</v>
      </c>
      <c r="F674" s="30">
        <f>E674/6*0.95</f>
        <v>24054</v>
      </c>
      <c r="G674" s="30">
        <f t="shared" si="189"/>
        <v>4220</v>
      </c>
      <c r="H674" s="132">
        <v>36</v>
      </c>
      <c r="J674" s="99"/>
    </row>
    <row r="675" spans="1:15" s="26" customFormat="1">
      <c r="A675" s="23" t="s">
        <v>1813</v>
      </c>
      <c r="B675" s="52" t="s">
        <v>802</v>
      </c>
      <c r="C675" s="23" t="s">
        <v>46</v>
      </c>
      <c r="D675" s="21" t="s">
        <v>46</v>
      </c>
      <c r="E675" s="303">
        <v>71040</v>
      </c>
      <c r="F675" s="30">
        <f t="shared" si="190"/>
        <v>16872</v>
      </c>
      <c r="G675" s="30">
        <f t="shared" si="189"/>
        <v>2960</v>
      </c>
      <c r="H675" s="132">
        <v>24</v>
      </c>
      <c r="J675" s="99"/>
    </row>
    <row r="676" spans="1:15" s="26" customFormat="1" ht="15" customHeight="1">
      <c r="A676" s="23" t="s">
        <v>1814</v>
      </c>
      <c r="B676" s="52" t="s">
        <v>803</v>
      </c>
      <c r="C676" s="23" t="s">
        <v>46</v>
      </c>
      <c r="D676" s="21" t="s">
        <v>46</v>
      </c>
      <c r="E676" s="303">
        <v>81600</v>
      </c>
      <c r="F676" s="30">
        <f t="shared" si="190"/>
        <v>19380</v>
      </c>
      <c r="G676" s="30">
        <f t="shared" si="189"/>
        <v>3400</v>
      </c>
      <c r="H676" s="132">
        <v>24</v>
      </c>
      <c r="J676" s="99"/>
    </row>
    <row r="677" spans="1:15" s="26" customFormat="1" ht="15" customHeight="1">
      <c r="A677" s="23" t="s">
        <v>1815</v>
      </c>
      <c r="B677" s="52" t="s">
        <v>804</v>
      </c>
      <c r="C677" s="23" t="s">
        <v>46</v>
      </c>
      <c r="D677" s="21" t="s">
        <v>46</v>
      </c>
      <c r="E677" s="303">
        <v>28080</v>
      </c>
      <c r="F677" s="30">
        <f t="shared" si="190"/>
        <v>6669</v>
      </c>
      <c r="G677" s="30">
        <f t="shared" si="189"/>
        <v>1170</v>
      </c>
      <c r="H677" s="132">
        <v>24</v>
      </c>
      <c r="J677" s="99"/>
    </row>
    <row r="678" spans="1:15" s="26" customFormat="1" ht="15" customHeight="1">
      <c r="A678" s="23" t="s">
        <v>1816</v>
      </c>
      <c r="B678" s="52" t="s">
        <v>805</v>
      </c>
      <c r="C678" s="23" t="s">
        <v>46</v>
      </c>
      <c r="D678" s="21" t="s">
        <v>46</v>
      </c>
      <c r="E678" s="303">
        <v>49200</v>
      </c>
      <c r="F678" s="30">
        <f t="shared" si="190"/>
        <v>11685</v>
      </c>
      <c r="G678" s="30">
        <f t="shared" si="189"/>
        <v>2050</v>
      </c>
      <c r="H678" s="132">
        <v>24</v>
      </c>
      <c r="J678" s="99"/>
    </row>
    <row r="679" spans="1:15" s="26" customFormat="1" ht="15" customHeight="1">
      <c r="A679" s="23" t="s">
        <v>1817</v>
      </c>
      <c r="B679" s="52" t="s">
        <v>806</v>
      </c>
      <c r="C679" s="23" t="s">
        <v>46</v>
      </c>
      <c r="D679" s="21" t="s">
        <v>46</v>
      </c>
      <c r="E679" s="303">
        <v>55200</v>
      </c>
      <c r="F679" s="30">
        <f t="shared" si="190"/>
        <v>13110</v>
      </c>
      <c r="G679" s="30">
        <f t="shared" si="189"/>
        <v>2300</v>
      </c>
      <c r="H679" s="132">
        <v>24</v>
      </c>
      <c r="J679" s="99"/>
    </row>
    <row r="680" spans="1:15" s="26" customFormat="1">
      <c r="A680" s="23" t="s">
        <v>1818</v>
      </c>
      <c r="B680" s="52" t="s">
        <v>807</v>
      </c>
      <c r="C680" s="23" t="s">
        <v>46</v>
      </c>
      <c r="D680" s="21" t="s">
        <v>46</v>
      </c>
      <c r="E680" s="303">
        <v>55200</v>
      </c>
      <c r="F680" s="30">
        <f t="shared" si="190"/>
        <v>13110</v>
      </c>
      <c r="G680" s="30">
        <f t="shared" si="189"/>
        <v>2300</v>
      </c>
      <c r="H680" s="132">
        <v>24</v>
      </c>
      <c r="J680" s="99"/>
    </row>
    <row r="681" spans="1:15" s="26" customFormat="1" ht="15" customHeight="1">
      <c r="A681" s="23" t="s">
        <v>1819</v>
      </c>
      <c r="B681" s="52" t="s">
        <v>808</v>
      </c>
      <c r="C681" s="23" t="s">
        <v>46</v>
      </c>
      <c r="D681" s="21" t="s">
        <v>46</v>
      </c>
      <c r="E681" s="303">
        <v>74400</v>
      </c>
      <c r="F681" s="30">
        <f t="shared" si="190"/>
        <v>17670</v>
      </c>
      <c r="G681" s="30">
        <f t="shared" si="189"/>
        <v>3100</v>
      </c>
      <c r="H681" s="132">
        <v>24</v>
      </c>
      <c r="J681" s="99"/>
    </row>
    <row r="682" spans="1:15" s="26" customFormat="1">
      <c r="A682" s="23" t="s">
        <v>1820</v>
      </c>
      <c r="B682" s="52" t="s">
        <v>809</v>
      </c>
      <c r="C682" s="23" t="s">
        <v>46</v>
      </c>
      <c r="D682" s="21" t="s">
        <v>46</v>
      </c>
      <c r="E682" s="303">
        <v>87840</v>
      </c>
      <c r="F682" s="30">
        <f t="shared" si="190"/>
        <v>20862</v>
      </c>
      <c r="G682" s="30">
        <f t="shared" si="189"/>
        <v>3660</v>
      </c>
      <c r="H682" s="132">
        <v>24</v>
      </c>
      <c r="J682" s="99"/>
    </row>
    <row r="683" spans="1:15" s="26" customFormat="1">
      <c r="A683" s="23" t="s">
        <v>1821</v>
      </c>
      <c r="B683" s="52" t="s">
        <v>816</v>
      </c>
      <c r="C683" s="23" t="s">
        <v>46</v>
      </c>
      <c r="D683" s="21" t="s">
        <v>46</v>
      </c>
      <c r="E683" s="303">
        <v>26400</v>
      </c>
      <c r="F683" s="30">
        <f t="shared" si="190"/>
        <v>6270</v>
      </c>
      <c r="G683" s="30">
        <f t="shared" si="189"/>
        <v>1100</v>
      </c>
      <c r="H683" s="132">
        <v>24</v>
      </c>
      <c r="J683" s="99"/>
    </row>
    <row r="684" spans="1:15" s="26" customFormat="1">
      <c r="A684" s="23" t="s">
        <v>1822</v>
      </c>
      <c r="B684" s="52" t="s">
        <v>817</v>
      </c>
      <c r="C684" s="23" t="s">
        <v>46</v>
      </c>
      <c r="D684" s="21" t="s">
        <v>46</v>
      </c>
      <c r="E684" s="303">
        <v>36480</v>
      </c>
      <c r="F684" s="30">
        <f t="shared" si="190"/>
        <v>8664</v>
      </c>
      <c r="G684" s="30">
        <f t="shared" si="189"/>
        <v>1520</v>
      </c>
      <c r="H684" s="132">
        <v>24</v>
      </c>
      <c r="J684" s="99"/>
    </row>
    <row r="685" spans="1:15" s="26" customFormat="1">
      <c r="A685" s="23" t="s">
        <v>1823</v>
      </c>
      <c r="B685" s="52" t="s">
        <v>1455</v>
      </c>
      <c r="C685" s="23" t="s">
        <v>46</v>
      </c>
      <c r="D685" s="21" t="s">
        <v>46</v>
      </c>
      <c r="E685" s="303">
        <v>14400</v>
      </c>
      <c r="F685" s="30">
        <f t="shared" si="190"/>
        <v>3420</v>
      </c>
      <c r="G685" s="30">
        <f t="shared" si="189"/>
        <v>1200</v>
      </c>
      <c r="H685" s="132">
        <v>12</v>
      </c>
      <c r="I685" s="314" t="s">
        <v>1456</v>
      </c>
      <c r="J685" s="99"/>
      <c r="N685" s="315"/>
    </row>
    <row r="686" spans="1:15" s="26" customFormat="1">
      <c r="A686" s="23" t="s">
        <v>1824</v>
      </c>
      <c r="B686" s="52" t="s">
        <v>1457</v>
      </c>
      <c r="C686" s="23" t="s">
        <v>46</v>
      </c>
      <c r="D686" s="21" t="s">
        <v>46</v>
      </c>
      <c r="E686" s="303">
        <v>14400</v>
      </c>
      <c r="F686" s="30">
        <f t="shared" si="190"/>
        <v>3420</v>
      </c>
      <c r="G686" s="30">
        <f t="shared" si="189"/>
        <v>1200</v>
      </c>
      <c r="H686" s="132">
        <v>12</v>
      </c>
      <c r="I686" s="314" t="s">
        <v>1456</v>
      </c>
      <c r="J686" s="99"/>
      <c r="N686" s="315"/>
    </row>
    <row r="687" spans="1:15" s="192" customFormat="1">
      <c r="A687" s="23"/>
      <c r="B687" s="54"/>
      <c r="C687" s="27"/>
      <c r="D687" s="41"/>
      <c r="E687" s="30"/>
      <c r="F687" s="30"/>
      <c r="G687" s="30"/>
      <c r="H687" s="132"/>
      <c r="J687" s="196"/>
      <c r="K687" s="195"/>
      <c r="L687" s="195"/>
    </row>
    <row r="688" spans="1:15" s="20" customFormat="1">
      <c r="A688" s="219" t="s">
        <v>1493</v>
      </c>
      <c r="B688" s="200" t="s">
        <v>975</v>
      </c>
      <c r="C688" s="201"/>
      <c r="D688" s="129"/>
      <c r="E688" s="265" t="s">
        <v>403</v>
      </c>
      <c r="F688" s="202" t="s">
        <v>347</v>
      </c>
      <c r="G688" s="270" t="s">
        <v>371</v>
      </c>
      <c r="H688" s="208" t="s">
        <v>458</v>
      </c>
      <c r="I688" s="10"/>
      <c r="J688" s="99"/>
      <c r="K688" s="26"/>
      <c r="L688" s="26"/>
      <c r="M688" s="26"/>
      <c r="N688" s="26"/>
      <c r="O688" s="26"/>
    </row>
    <row r="689" spans="1:15" s="20" customFormat="1">
      <c r="A689" s="23" t="s">
        <v>1494</v>
      </c>
      <c r="B689" s="52" t="s">
        <v>1145</v>
      </c>
      <c r="C689" s="23" t="s">
        <v>27</v>
      </c>
      <c r="D689" s="205" t="s">
        <v>27</v>
      </c>
      <c r="E689" s="199">
        <v>11040</v>
      </c>
      <c r="F689" s="30">
        <f>+E689/2*0.95</f>
        <v>5244</v>
      </c>
      <c r="G689" s="30">
        <f t="shared" ref="G689:G698" si="191">E689/H689</f>
        <v>920</v>
      </c>
      <c r="H689" s="132">
        <v>12</v>
      </c>
      <c r="I689" s="10"/>
      <c r="J689" s="99"/>
      <c r="K689" s="26"/>
      <c r="L689" s="26"/>
      <c r="M689" s="26"/>
      <c r="N689" s="26"/>
      <c r="O689" s="26"/>
    </row>
    <row r="690" spans="1:15" s="20" customFormat="1">
      <c r="A690" s="23" t="s">
        <v>1495</v>
      </c>
      <c r="B690" s="52" t="s">
        <v>1146</v>
      </c>
      <c r="C690" s="23" t="s">
        <v>50</v>
      </c>
      <c r="D690" s="21" t="s">
        <v>50</v>
      </c>
      <c r="E690" s="199">
        <v>11160</v>
      </c>
      <c r="F690" s="30">
        <f>+E690/2*0.95</f>
        <v>5301</v>
      </c>
      <c r="G690" s="30">
        <f t="shared" si="191"/>
        <v>620</v>
      </c>
      <c r="H690" s="132">
        <v>18</v>
      </c>
      <c r="I690" s="30"/>
      <c r="J690" s="101"/>
      <c r="K690" s="26"/>
      <c r="L690" s="26"/>
      <c r="M690" s="26"/>
      <c r="N690" s="26"/>
      <c r="O690" s="26"/>
    </row>
    <row r="691" spans="1:15" s="20" customFormat="1">
      <c r="A691" s="23" t="s">
        <v>1496</v>
      </c>
      <c r="B691" s="52" t="s">
        <v>1151</v>
      </c>
      <c r="C691" s="23" t="s">
        <v>50</v>
      </c>
      <c r="D691" s="21" t="s">
        <v>50</v>
      </c>
      <c r="E691" s="199">
        <v>11160</v>
      </c>
      <c r="F691" s="30">
        <v>5301</v>
      </c>
      <c r="G691" s="30">
        <f t="shared" si="191"/>
        <v>620</v>
      </c>
      <c r="H691" s="132">
        <v>18</v>
      </c>
      <c r="I691" s="30"/>
      <c r="J691" s="101"/>
      <c r="K691" s="26"/>
      <c r="L691" s="26"/>
      <c r="M691" s="26"/>
      <c r="N691" s="26"/>
      <c r="O691" s="26"/>
    </row>
    <row r="692" spans="1:15" s="20" customFormat="1" ht="15" customHeight="1">
      <c r="A692" s="23" t="s">
        <v>1497</v>
      </c>
      <c r="B692" s="52" t="s">
        <v>76</v>
      </c>
      <c r="C692" s="23" t="s">
        <v>59</v>
      </c>
      <c r="D692" s="205" t="s">
        <v>59</v>
      </c>
      <c r="E692" s="199">
        <v>6000</v>
      </c>
      <c r="F692" s="30">
        <f t="shared" ref="F692:F698" si="192">+E692/2*0.95</f>
        <v>2850</v>
      </c>
      <c r="G692" s="30">
        <f t="shared" si="191"/>
        <v>500</v>
      </c>
      <c r="H692" s="45">
        <v>12</v>
      </c>
      <c r="I692" s="10"/>
      <c r="J692" s="100"/>
      <c r="K692" s="26"/>
      <c r="L692" s="26"/>
      <c r="M692" s="26"/>
      <c r="N692" s="26"/>
      <c r="O692" s="26"/>
    </row>
    <row r="693" spans="1:15" s="20" customFormat="1" ht="15" customHeight="1">
      <c r="A693" s="23" t="s">
        <v>1498</v>
      </c>
      <c r="B693" s="54" t="s">
        <v>464</v>
      </c>
      <c r="C693" s="23" t="s">
        <v>52</v>
      </c>
      <c r="D693" s="205" t="s">
        <v>52</v>
      </c>
      <c r="E693" s="199">
        <v>17820</v>
      </c>
      <c r="F693" s="30">
        <f t="shared" si="192"/>
        <v>8464.5</v>
      </c>
      <c r="G693" s="30">
        <f t="shared" si="191"/>
        <v>1485</v>
      </c>
      <c r="H693" s="45">
        <v>12</v>
      </c>
      <c r="I693" s="30"/>
      <c r="J693" s="101"/>
      <c r="K693" s="26"/>
      <c r="L693" s="26"/>
      <c r="M693" s="26"/>
      <c r="N693" s="26"/>
      <c r="O693" s="26"/>
    </row>
    <row r="694" spans="1:15" s="20" customFormat="1" ht="15" customHeight="1">
      <c r="A694" s="23" t="s">
        <v>1499</v>
      </c>
      <c r="B694" s="52" t="s">
        <v>466</v>
      </c>
      <c r="C694" s="23" t="s">
        <v>465</v>
      </c>
      <c r="D694" s="205" t="s">
        <v>465</v>
      </c>
      <c r="E694" s="199">
        <v>7800</v>
      </c>
      <c r="F694" s="30">
        <f t="shared" si="192"/>
        <v>3705</v>
      </c>
      <c r="G694" s="30">
        <f t="shared" si="191"/>
        <v>650</v>
      </c>
      <c r="H694" s="45">
        <v>12</v>
      </c>
      <c r="I694" s="30"/>
      <c r="J694" s="101"/>
      <c r="K694" s="26"/>
      <c r="L694" s="26"/>
      <c r="M694" s="26"/>
      <c r="N694" s="26"/>
      <c r="O694" s="26"/>
    </row>
    <row r="695" spans="1:15" s="20" customFormat="1" ht="15" customHeight="1">
      <c r="A695" s="23" t="s">
        <v>1500</v>
      </c>
      <c r="B695" s="52" t="s">
        <v>467</v>
      </c>
      <c r="C695" s="23" t="s">
        <v>465</v>
      </c>
      <c r="D695" s="205" t="s">
        <v>465</v>
      </c>
      <c r="E695" s="199">
        <v>7200</v>
      </c>
      <c r="F695" s="30">
        <f t="shared" si="192"/>
        <v>3420</v>
      </c>
      <c r="G695" s="30">
        <f t="shared" si="191"/>
        <v>600</v>
      </c>
      <c r="H695" s="45">
        <v>12</v>
      </c>
      <c r="I695" s="30"/>
      <c r="J695" s="101"/>
      <c r="K695" s="26"/>
      <c r="L695" s="26"/>
      <c r="M695" s="26"/>
      <c r="N695" s="26"/>
      <c r="O695" s="26"/>
    </row>
    <row r="696" spans="1:15" s="20" customFormat="1" ht="15" customHeight="1">
      <c r="A696" s="23" t="s">
        <v>1501</v>
      </c>
      <c r="B696" s="52" t="s">
        <v>818</v>
      </c>
      <c r="C696" s="23" t="s">
        <v>465</v>
      </c>
      <c r="D696" s="205" t="s">
        <v>465</v>
      </c>
      <c r="E696" s="199">
        <v>6600</v>
      </c>
      <c r="F696" s="30">
        <f t="shared" si="192"/>
        <v>3135</v>
      </c>
      <c r="G696" s="30">
        <f t="shared" si="191"/>
        <v>550</v>
      </c>
      <c r="H696" s="132">
        <v>12</v>
      </c>
      <c r="I696" s="30"/>
      <c r="J696" s="203"/>
      <c r="K696" s="26"/>
      <c r="L696" s="26"/>
      <c r="M696" s="26"/>
      <c r="N696" s="26"/>
      <c r="O696" s="26"/>
    </row>
    <row r="697" spans="1:15" s="20" customFormat="1" ht="15" customHeight="1">
      <c r="A697" s="23" t="s">
        <v>1502</v>
      </c>
      <c r="B697" s="54" t="s">
        <v>609</v>
      </c>
      <c r="C697" s="23" t="s">
        <v>39</v>
      </c>
      <c r="D697" s="205" t="s">
        <v>39</v>
      </c>
      <c r="E697" s="199">
        <v>9360</v>
      </c>
      <c r="F697" s="30">
        <f t="shared" si="192"/>
        <v>4446</v>
      </c>
      <c r="G697" s="30">
        <f t="shared" si="191"/>
        <v>780</v>
      </c>
      <c r="H697" s="45">
        <v>12</v>
      </c>
      <c r="I697" s="30"/>
      <c r="J697" s="203"/>
      <c r="K697" s="26"/>
      <c r="L697" s="26"/>
      <c r="M697" s="26"/>
      <c r="N697" s="26"/>
      <c r="O697" s="26"/>
    </row>
    <row r="698" spans="1:15" s="20" customFormat="1" ht="15" customHeight="1">
      <c r="A698" s="23" t="s">
        <v>1503</v>
      </c>
      <c r="B698" s="54" t="s">
        <v>985</v>
      </c>
      <c r="C698" s="23" t="s">
        <v>48</v>
      </c>
      <c r="D698" s="205" t="s">
        <v>48</v>
      </c>
      <c r="E698" s="199">
        <v>7200</v>
      </c>
      <c r="F698" s="30">
        <f t="shared" si="192"/>
        <v>3420</v>
      </c>
      <c r="G698" s="30">
        <f t="shared" si="191"/>
        <v>600</v>
      </c>
      <c r="H698" s="45">
        <v>12</v>
      </c>
      <c r="I698" s="30"/>
      <c r="J698" s="203"/>
      <c r="K698" s="26"/>
      <c r="L698" s="26"/>
      <c r="M698" s="26"/>
      <c r="N698" s="26"/>
      <c r="O698" s="26"/>
    </row>
    <row r="699" spans="1:15" s="20" customFormat="1" ht="15" customHeight="1">
      <c r="A699" s="23"/>
      <c r="B699" s="3"/>
      <c r="C699" s="27"/>
      <c r="D699" s="83"/>
      <c r="E699" s="28"/>
      <c r="F699" s="30"/>
      <c r="G699" s="30"/>
      <c r="H699" s="30"/>
      <c r="I699" s="30"/>
      <c r="J699" s="203"/>
      <c r="K699" s="26"/>
      <c r="L699" s="26"/>
      <c r="M699" s="26"/>
      <c r="N699" s="26"/>
      <c r="O699" s="26"/>
    </row>
    <row r="700" spans="1:15" s="20" customFormat="1" ht="15" customHeight="1">
      <c r="A700" s="219" t="s">
        <v>1825</v>
      </c>
      <c r="B700" s="200" t="s">
        <v>976</v>
      </c>
      <c r="C700" s="201"/>
      <c r="D700" s="129"/>
      <c r="E700" s="202" t="s">
        <v>403</v>
      </c>
      <c r="F700" s="202" t="s">
        <v>371</v>
      </c>
      <c r="G700" s="202"/>
      <c r="H700" s="208" t="s">
        <v>458</v>
      </c>
      <c r="I700" s="30"/>
      <c r="K700" s="26"/>
      <c r="L700" s="26"/>
      <c r="M700" s="26"/>
      <c r="N700" s="26"/>
      <c r="O700" s="26"/>
    </row>
    <row r="701" spans="1:15" s="20" customFormat="1" ht="15" customHeight="1">
      <c r="A701" s="23" t="s">
        <v>1826</v>
      </c>
      <c r="B701" s="52" t="s">
        <v>1164</v>
      </c>
      <c r="C701" s="23" t="s">
        <v>27</v>
      </c>
      <c r="D701" s="205" t="s">
        <v>27</v>
      </c>
      <c r="E701" s="199">
        <v>11040</v>
      </c>
      <c r="F701" s="30">
        <f>+E701/2*0.95</f>
        <v>5244</v>
      </c>
      <c r="G701" s="30">
        <f t="shared" ref="G701:G713" si="193">E701/H701</f>
        <v>920</v>
      </c>
      <c r="H701" s="132">
        <v>12</v>
      </c>
      <c r="I701" s="30"/>
      <c r="J701" s="203"/>
      <c r="K701" s="26"/>
      <c r="L701" s="26"/>
      <c r="M701" s="26"/>
      <c r="N701" s="26"/>
      <c r="O701" s="26"/>
    </row>
    <row r="702" spans="1:15" s="20" customFormat="1" ht="15" customHeight="1">
      <c r="A702" s="23" t="s">
        <v>1827</v>
      </c>
      <c r="B702" s="52" t="s">
        <v>1146</v>
      </c>
      <c r="C702" s="23" t="s">
        <v>50</v>
      </c>
      <c r="D702" s="21" t="s">
        <v>50</v>
      </c>
      <c r="E702" s="199">
        <v>11610</v>
      </c>
      <c r="F702" s="30">
        <f>+E702/2*0.95</f>
        <v>5514.75</v>
      </c>
      <c r="G702" s="30">
        <f t="shared" si="193"/>
        <v>645</v>
      </c>
      <c r="H702" s="132">
        <v>18</v>
      </c>
      <c r="I702" s="30"/>
      <c r="J702" s="203"/>
      <c r="K702" s="26"/>
      <c r="L702" s="26"/>
      <c r="M702" s="26"/>
      <c r="N702" s="26"/>
      <c r="O702" s="26"/>
    </row>
    <row r="703" spans="1:15" s="20" customFormat="1" ht="15" customHeight="1">
      <c r="A703" s="23" t="s">
        <v>1828</v>
      </c>
      <c r="B703" s="52" t="s">
        <v>1150</v>
      </c>
      <c r="C703" s="23" t="s">
        <v>50</v>
      </c>
      <c r="D703" s="21" t="s">
        <v>50</v>
      </c>
      <c r="E703" s="199">
        <v>7740</v>
      </c>
      <c r="F703" s="30">
        <f t="shared" ref="F703" si="194">+E703/2*0.95</f>
        <v>3676.5</v>
      </c>
      <c r="G703" s="30">
        <f t="shared" si="193"/>
        <v>645</v>
      </c>
      <c r="H703" s="132">
        <v>12</v>
      </c>
      <c r="I703" s="30"/>
      <c r="J703" s="203"/>
      <c r="K703" s="26"/>
      <c r="L703" s="26"/>
      <c r="M703" s="26"/>
      <c r="N703" s="26"/>
      <c r="O703" s="26"/>
    </row>
    <row r="704" spans="1:15" s="20" customFormat="1" ht="15" customHeight="1">
      <c r="A704" s="23" t="s">
        <v>1829</v>
      </c>
      <c r="B704" s="52" t="s">
        <v>1151</v>
      </c>
      <c r="C704" s="23" t="s">
        <v>50</v>
      </c>
      <c r="D704" s="21" t="s">
        <v>50</v>
      </c>
      <c r="E704" s="199">
        <v>11610</v>
      </c>
      <c r="F704" s="30">
        <f>+E704/2*0.95</f>
        <v>5514.75</v>
      </c>
      <c r="G704" s="30">
        <f t="shared" si="193"/>
        <v>645</v>
      </c>
      <c r="H704" s="132">
        <v>18</v>
      </c>
      <c r="I704" s="30"/>
      <c r="J704" s="203"/>
      <c r="K704" s="26"/>
      <c r="L704" s="26"/>
      <c r="M704" s="26"/>
      <c r="N704" s="26"/>
      <c r="O704" s="26"/>
    </row>
    <row r="705" spans="1:15" s="20" customFormat="1" ht="15" customHeight="1">
      <c r="A705" s="23" t="s">
        <v>1830</v>
      </c>
      <c r="B705" s="52" t="s">
        <v>76</v>
      </c>
      <c r="C705" s="23" t="s">
        <v>59</v>
      </c>
      <c r="D705" s="205" t="s">
        <v>59</v>
      </c>
      <c r="E705" s="199">
        <v>6000</v>
      </c>
      <c r="F705" s="30">
        <f t="shared" ref="F705:F708" si="195">+E705/2*0.95</f>
        <v>2850</v>
      </c>
      <c r="G705" s="30">
        <f t="shared" si="193"/>
        <v>500</v>
      </c>
      <c r="H705" s="45">
        <v>12</v>
      </c>
      <c r="I705" s="30"/>
      <c r="J705" s="203"/>
      <c r="K705" s="26"/>
      <c r="L705" s="26"/>
      <c r="M705" s="26"/>
      <c r="N705" s="26"/>
      <c r="O705" s="26"/>
    </row>
    <row r="706" spans="1:15" s="20" customFormat="1" ht="15" customHeight="1">
      <c r="A706" s="23" t="s">
        <v>1831</v>
      </c>
      <c r="B706" s="54" t="s">
        <v>464</v>
      </c>
      <c r="C706" s="23" t="s">
        <v>52</v>
      </c>
      <c r="D706" s="205" t="s">
        <v>52</v>
      </c>
      <c r="E706" s="199">
        <v>17820</v>
      </c>
      <c r="F706" s="30">
        <f t="shared" si="195"/>
        <v>8464.5</v>
      </c>
      <c r="G706" s="30">
        <f t="shared" si="193"/>
        <v>1485</v>
      </c>
      <c r="H706" s="45">
        <v>12</v>
      </c>
      <c r="I706" s="30"/>
      <c r="J706" s="203"/>
      <c r="K706" s="26"/>
      <c r="L706" s="26"/>
      <c r="M706" s="26"/>
      <c r="N706" s="26"/>
      <c r="O706" s="26"/>
    </row>
    <row r="707" spans="1:15" s="20" customFormat="1" ht="15" customHeight="1">
      <c r="A707" s="23" t="s">
        <v>1832</v>
      </c>
      <c r="B707" s="52" t="s">
        <v>466</v>
      </c>
      <c r="C707" s="23" t="s">
        <v>465</v>
      </c>
      <c r="D707" s="205" t="s">
        <v>465</v>
      </c>
      <c r="E707" s="199">
        <v>7800</v>
      </c>
      <c r="F707" s="30">
        <f t="shared" si="195"/>
        <v>3705</v>
      </c>
      <c r="G707" s="30">
        <f t="shared" si="193"/>
        <v>650</v>
      </c>
      <c r="H707" s="45">
        <v>12</v>
      </c>
      <c r="I707" s="30"/>
      <c r="J707" s="203"/>
      <c r="K707" s="26"/>
      <c r="L707" s="26"/>
      <c r="M707" s="26"/>
      <c r="N707" s="26"/>
      <c r="O707" s="26"/>
    </row>
    <row r="708" spans="1:15" s="20" customFormat="1" ht="15" customHeight="1">
      <c r="A708" s="23" t="s">
        <v>1833</v>
      </c>
      <c r="B708" s="52" t="s">
        <v>467</v>
      </c>
      <c r="C708" s="23" t="s">
        <v>465</v>
      </c>
      <c r="D708" s="205" t="s">
        <v>465</v>
      </c>
      <c r="E708" s="199">
        <v>7200</v>
      </c>
      <c r="F708" s="30">
        <f t="shared" si="195"/>
        <v>3420</v>
      </c>
      <c r="G708" s="30">
        <f t="shared" si="193"/>
        <v>600</v>
      </c>
      <c r="H708" s="45">
        <v>12</v>
      </c>
      <c r="I708" s="30"/>
      <c r="J708" s="203"/>
      <c r="K708" s="26"/>
      <c r="L708" s="26"/>
      <c r="M708" s="26"/>
      <c r="N708" s="26"/>
      <c r="O708" s="26"/>
    </row>
    <row r="709" spans="1:15" s="20" customFormat="1" ht="15" customHeight="1">
      <c r="A709" s="23" t="s">
        <v>1834</v>
      </c>
      <c r="B709" s="52" t="s">
        <v>1179</v>
      </c>
      <c r="C709" s="23" t="s">
        <v>465</v>
      </c>
      <c r="D709" s="205" t="s">
        <v>465</v>
      </c>
      <c r="E709" s="199">
        <v>11040</v>
      </c>
      <c r="F709" s="30">
        <f t="shared" ref="F709:F713" si="196">+E709/2*0.95</f>
        <v>5244</v>
      </c>
      <c r="G709" s="30">
        <f t="shared" si="193"/>
        <v>920</v>
      </c>
      <c r="H709" s="132">
        <v>12</v>
      </c>
      <c r="I709" s="30"/>
      <c r="J709" s="203"/>
      <c r="K709" s="26"/>
      <c r="L709" s="26"/>
      <c r="M709" s="26"/>
      <c r="N709" s="26"/>
      <c r="O709" s="26"/>
    </row>
    <row r="710" spans="1:15" s="20" customFormat="1" ht="15" customHeight="1">
      <c r="A710" s="23" t="s">
        <v>1835</v>
      </c>
      <c r="B710" s="52" t="s">
        <v>1180</v>
      </c>
      <c r="C710" s="23" t="s">
        <v>465</v>
      </c>
      <c r="D710" s="205" t="s">
        <v>465</v>
      </c>
      <c r="E710" s="199">
        <v>9000</v>
      </c>
      <c r="F710" s="30">
        <f t="shared" si="196"/>
        <v>4275</v>
      </c>
      <c r="G710" s="30">
        <f t="shared" si="193"/>
        <v>750</v>
      </c>
      <c r="H710" s="132">
        <v>12</v>
      </c>
      <c r="I710" s="30"/>
      <c r="J710" s="203"/>
      <c r="K710" s="26"/>
      <c r="L710" s="26"/>
      <c r="M710" s="26"/>
      <c r="N710" s="26"/>
      <c r="O710" s="26"/>
    </row>
    <row r="711" spans="1:15" s="20" customFormat="1" ht="15" customHeight="1">
      <c r="A711" s="23" t="s">
        <v>1836</v>
      </c>
      <c r="B711" s="52" t="s">
        <v>1181</v>
      </c>
      <c r="C711" s="23" t="s">
        <v>465</v>
      </c>
      <c r="D711" s="205" t="s">
        <v>465</v>
      </c>
      <c r="E711" s="199">
        <v>6900</v>
      </c>
      <c r="F711" s="30">
        <f t="shared" si="196"/>
        <v>3277.5</v>
      </c>
      <c r="G711" s="30">
        <f t="shared" si="193"/>
        <v>575</v>
      </c>
      <c r="H711" s="132">
        <v>12</v>
      </c>
      <c r="I711" s="30"/>
      <c r="J711" s="203"/>
      <c r="K711" s="26"/>
      <c r="L711" s="26"/>
      <c r="M711" s="26"/>
      <c r="N711" s="26"/>
      <c r="O711" s="26"/>
    </row>
    <row r="712" spans="1:15" s="20" customFormat="1" ht="15" customHeight="1">
      <c r="A712" s="23" t="s">
        <v>1837</v>
      </c>
      <c r="B712" s="54" t="s">
        <v>609</v>
      </c>
      <c r="C712" s="23" t="s">
        <v>39</v>
      </c>
      <c r="D712" s="205" t="s">
        <v>39</v>
      </c>
      <c r="E712" s="199">
        <v>9360</v>
      </c>
      <c r="F712" s="30">
        <f t="shared" si="196"/>
        <v>4446</v>
      </c>
      <c r="G712" s="30">
        <f t="shared" si="193"/>
        <v>780</v>
      </c>
      <c r="H712" s="45">
        <v>12</v>
      </c>
      <c r="I712" s="30"/>
      <c r="J712" s="101"/>
      <c r="K712" s="26"/>
      <c r="L712" s="26"/>
      <c r="M712" s="26"/>
      <c r="N712" s="26"/>
      <c r="O712" s="26"/>
    </row>
    <row r="713" spans="1:15" ht="15" customHeight="1">
      <c r="A713" s="23" t="s">
        <v>1838</v>
      </c>
      <c r="B713" s="54" t="s">
        <v>985</v>
      </c>
      <c r="C713" s="23" t="s">
        <v>48</v>
      </c>
      <c r="D713" s="205" t="s">
        <v>48</v>
      </c>
      <c r="E713" s="199">
        <v>7560</v>
      </c>
      <c r="F713" s="30">
        <f t="shared" si="196"/>
        <v>3591</v>
      </c>
      <c r="G713" s="30">
        <f t="shared" si="193"/>
        <v>630</v>
      </c>
      <c r="H713" s="45">
        <v>12</v>
      </c>
      <c r="I713" s="55"/>
      <c r="J713" s="100"/>
    </row>
    <row r="714" spans="1:15" s="20" customFormat="1" ht="15" customHeight="1">
      <c r="A714" s="190"/>
      <c r="B714" s="197"/>
      <c r="C714" s="188"/>
      <c r="D714" s="198"/>
      <c r="E714" s="189"/>
      <c r="F714" s="193"/>
      <c r="G714" s="193"/>
      <c r="H714" s="194"/>
      <c r="I714" s="24"/>
      <c r="J714" s="100"/>
      <c r="K714" s="26"/>
      <c r="L714" s="26"/>
      <c r="M714" s="26"/>
      <c r="N714" s="26"/>
      <c r="O714" s="26"/>
    </row>
    <row r="715" spans="1:15" s="20" customFormat="1" ht="15" customHeight="1">
      <c r="A715" s="219" t="s">
        <v>1839</v>
      </c>
      <c r="B715" s="306" t="s">
        <v>1163</v>
      </c>
      <c r="C715" s="307"/>
      <c r="D715" s="129"/>
      <c r="E715" s="308" t="s">
        <v>403</v>
      </c>
      <c r="F715" s="308" t="s">
        <v>371</v>
      </c>
      <c r="G715" s="308"/>
      <c r="H715" s="208" t="s">
        <v>458</v>
      </c>
      <c r="I715" s="30"/>
      <c r="J715" s="269"/>
      <c r="K715" s="26"/>
      <c r="L715" s="26"/>
      <c r="M715" s="26"/>
      <c r="N715" s="26"/>
      <c r="O715" s="26"/>
    </row>
    <row r="716" spans="1:15" s="20" customFormat="1" ht="15" customHeight="1">
      <c r="A716" s="23" t="s">
        <v>1840</v>
      </c>
      <c r="B716" s="52" t="s">
        <v>1164</v>
      </c>
      <c r="C716" s="23" t="s">
        <v>27</v>
      </c>
      <c r="D716" s="205" t="s">
        <v>27</v>
      </c>
      <c r="E716" s="303">
        <v>11400</v>
      </c>
      <c r="F716" s="30">
        <f>+E716/2*0.95</f>
        <v>5415</v>
      </c>
      <c r="G716" s="30">
        <f t="shared" ref="G716:G725" si="197">E716/H716</f>
        <v>950</v>
      </c>
      <c r="H716" s="132">
        <v>12</v>
      </c>
      <c r="I716" s="30"/>
      <c r="J716" s="269"/>
      <c r="K716" s="26"/>
      <c r="L716" s="26"/>
      <c r="M716" s="26"/>
      <c r="N716" s="26"/>
      <c r="O716" s="26"/>
    </row>
    <row r="717" spans="1:15" s="20" customFormat="1" ht="15" customHeight="1">
      <c r="A717" s="23" t="s">
        <v>1841</v>
      </c>
      <c r="B717" s="52" t="s">
        <v>1146</v>
      </c>
      <c r="C717" s="23" t="s">
        <v>50</v>
      </c>
      <c r="D717" s="21" t="s">
        <v>50</v>
      </c>
      <c r="E717" s="303">
        <v>11880</v>
      </c>
      <c r="F717" s="30">
        <f>+E717/2*0.95</f>
        <v>5643</v>
      </c>
      <c r="G717" s="30">
        <f t="shared" si="197"/>
        <v>660</v>
      </c>
      <c r="H717" s="132">
        <v>18</v>
      </c>
      <c r="I717" s="30"/>
      <c r="J717" s="269"/>
      <c r="K717" s="26"/>
      <c r="L717" s="26"/>
      <c r="M717" s="26"/>
      <c r="N717" s="26"/>
      <c r="O717" s="26"/>
    </row>
    <row r="718" spans="1:15" s="20" customFormat="1" ht="15" customHeight="1">
      <c r="A718" s="23" t="s">
        <v>1842</v>
      </c>
      <c r="B718" s="52" t="s">
        <v>1150</v>
      </c>
      <c r="C718" s="23" t="s">
        <v>50</v>
      </c>
      <c r="D718" s="21" t="s">
        <v>50</v>
      </c>
      <c r="E718" s="303">
        <v>7920</v>
      </c>
      <c r="F718" s="30">
        <f t="shared" ref="F718" si="198">+E718/2*0.95</f>
        <v>3762</v>
      </c>
      <c r="G718" s="30">
        <f t="shared" si="197"/>
        <v>660</v>
      </c>
      <c r="H718" s="132">
        <v>12</v>
      </c>
      <c r="I718" s="30"/>
      <c r="J718" s="269"/>
      <c r="K718" s="26"/>
      <c r="L718" s="26"/>
      <c r="M718" s="26"/>
      <c r="N718" s="26"/>
      <c r="O718" s="26"/>
    </row>
    <row r="719" spans="1:15" s="20" customFormat="1" ht="15" customHeight="1">
      <c r="A719" s="23" t="s">
        <v>1843</v>
      </c>
      <c r="B719" s="52" t="s">
        <v>1151</v>
      </c>
      <c r="C719" s="23" t="s">
        <v>50</v>
      </c>
      <c r="D719" s="21" t="s">
        <v>50</v>
      </c>
      <c r="E719" s="303">
        <v>19200</v>
      </c>
      <c r="F719" s="30">
        <f>+E719/4*0.95</f>
        <v>4560</v>
      </c>
      <c r="G719" s="30">
        <f t="shared" si="197"/>
        <v>800</v>
      </c>
      <c r="H719" s="132">
        <v>24</v>
      </c>
      <c r="I719" s="30"/>
      <c r="J719" s="269"/>
      <c r="K719" s="26"/>
      <c r="L719" s="26"/>
      <c r="M719" s="26"/>
      <c r="N719" s="26"/>
      <c r="O719" s="26"/>
    </row>
    <row r="720" spans="1:15" s="20" customFormat="1" ht="15" customHeight="1">
      <c r="A720" s="23" t="s">
        <v>1844</v>
      </c>
      <c r="B720" s="52" t="s">
        <v>76</v>
      </c>
      <c r="C720" s="23" t="s">
        <v>59</v>
      </c>
      <c r="D720" s="205" t="s">
        <v>59</v>
      </c>
      <c r="E720" s="303">
        <v>6180</v>
      </c>
      <c r="F720" s="30">
        <f t="shared" ref="F720:F721" si="199">+E720/2*0.95</f>
        <v>2935.5</v>
      </c>
      <c r="G720" s="30">
        <f t="shared" si="197"/>
        <v>515</v>
      </c>
      <c r="H720" s="45">
        <v>12</v>
      </c>
      <c r="I720" s="30"/>
      <c r="J720" s="269"/>
      <c r="K720" s="26"/>
      <c r="L720" s="26"/>
      <c r="M720" s="26"/>
      <c r="N720" s="26"/>
      <c r="O720" s="26"/>
    </row>
    <row r="721" spans="1:15" s="20" customFormat="1" ht="15" customHeight="1">
      <c r="A721" s="23" t="s">
        <v>1845</v>
      </c>
      <c r="B721" s="54" t="s">
        <v>464</v>
      </c>
      <c r="C721" s="23" t="s">
        <v>52</v>
      </c>
      <c r="D721" s="205" t="s">
        <v>52</v>
      </c>
      <c r="E721" s="303">
        <v>18000</v>
      </c>
      <c r="F721" s="30">
        <f t="shared" si="199"/>
        <v>8550</v>
      </c>
      <c r="G721" s="30">
        <f t="shared" si="197"/>
        <v>1500</v>
      </c>
      <c r="H721" s="45">
        <v>12</v>
      </c>
      <c r="I721" s="30"/>
      <c r="J721" s="269"/>
      <c r="K721" s="26"/>
      <c r="L721" s="26"/>
      <c r="M721" s="26"/>
      <c r="N721" s="26"/>
      <c r="O721" s="26"/>
    </row>
    <row r="722" spans="1:15" s="20" customFormat="1" ht="15" customHeight="1">
      <c r="A722" s="23" t="s">
        <v>1846</v>
      </c>
      <c r="B722" s="52" t="s">
        <v>1179</v>
      </c>
      <c r="C722" s="23" t="s">
        <v>465</v>
      </c>
      <c r="D722" s="205" t="s">
        <v>465</v>
      </c>
      <c r="E722" s="303">
        <v>11400</v>
      </c>
      <c r="F722" s="30">
        <f t="shared" ref="F722:F725" si="200">+E722/2*0.95</f>
        <v>5415</v>
      </c>
      <c r="G722" s="30">
        <f t="shared" si="197"/>
        <v>950</v>
      </c>
      <c r="H722" s="132">
        <v>12</v>
      </c>
      <c r="I722" s="30"/>
      <c r="J722" s="269"/>
      <c r="K722" s="26"/>
      <c r="L722" s="26"/>
      <c r="M722" s="26"/>
      <c r="N722" s="26"/>
      <c r="O722" s="26"/>
    </row>
    <row r="723" spans="1:15" s="20" customFormat="1" ht="15" customHeight="1">
      <c r="A723" s="23" t="s">
        <v>1847</v>
      </c>
      <c r="B723" s="52" t="s">
        <v>1180</v>
      </c>
      <c r="C723" s="23" t="s">
        <v>465</v>
      </c>
      <c r="D723" s="205" t="s">
        <v>465</v>
      </c>
      <c r="E723" s="303">
        <v>10260</v>
      </c>
      <c r="F723" s="30">
        <f t="shared" si="200"/>
        <v>4873.5</v>
      </c>
      <c r="G723" s="30">
        <f t="shared" si="197"/>
        <v>570</v>
      </c>
      <c r="H723" s="132">
        <v>18</v>
      </c>
      <c r="I723" s="30"/>
      <c r="J723" s="269"/>
      <c r="K723" s="26"/>
      <c r="L723" s="26"/>
      <c r="M723" s="26"/>
      <c r="N723" s="26"/>
      <c r="O723" s="26"/>
    </row>
    <row r="724" spans="1:15" s="20" customFormat="1" ht="15" customHeight="1">
      <c r="A724" s="23" t="s">
        <v>1848</v>
      </c>
      <c r="B724" s="54" t="s">
        <v>609</v>
      </c>
      <c r="C724" s="23" t="s">
        <v>39</v>
      </c>
      <c r="D724" s="205" t="s">
        <v>39</v>
      </c>
      <c r="E724" s="328">
        <v>9360</v>
      </c>
      <c r="F724" s="30">
        <f t="shared" si="200"/>
        <v>4446</v>
      </c>
      <c r="G724" s="30">
        <f t="shared" si="197"/>
        <v>780</v>
      </c>
      <c r="H724" s="45">
        <v>12</v>
      </c>
      <c r="I724" s="30"/>
      <c r="J724" s="269"/>
      <c r="K724" s="26"/>
      <c r="L724" s="26"/>
      <c r="M724" s="26"/>
      <c r="N724" s="26"/>
      <c r="O724" s="26"/>
    </row>
    <row r="725" spans="1:15" s="20" customFormat="1" ht="15" customHeight="1">
      <c r="A725" s="23" t="s">
        <v>1849</v>
      </c>
      <c r="B725" s="54" t="s">
        <v>985</v>
      </c>
      <c r="C725" s="23" t="s">
        <v>48</v>
      </c>
      <c r="D725" s="205" t="s">
        <v>48</v>
      </c>
      <c r="E725" s="328">
        <v>7800</v>
      </c>
      <c r="F725" s="30">
        <f t="shared" si="200"/>
        <v>3705</v>
      </c>
      <c r="G725" s="30">
        <f t="shared" si="197"/>
        <v>650</v>
      </c>
      <c r="H725" s="45">
        <v>12</v>
      </c>
      <c r="I725" s="55"/>
      <c r="J725" s="269"/>
      <c r="K725" s="26"/>
      <c r="L725" s="26"/>
      <c r="M725" s="26"/>
      <c r="N725" s="26"/>
      <c r="O725" s="26"/>
    </row>
    <row r="726" spans="1:15" s="20" customFormat="1" ht="15" customHeight="1">
      <c r="A726" s="190"/>
      <c r="B726" s="197"/>
      <c r="C726" s="188"/>
      <c r="D726" s="198"/>
      <c r="E726" s="189"/>
      <c r="F726" s="193"/>
      <c r="G726" s="193"/>
      <c r="H726" s="194"/>
      <c r="I726" s="24"/>
      <c r="J726" s="100"/>
      <c r="K726" s="26"/>
      <c r="L726" s="26"/>
      <c r="M726" s="26"/>
      <c r="N726" s="26"/>
      <c r="O726" s="26"/>
    </row>
    <row r="727" spans="1:15" s="20" customFormat="1" ht="16.5" customHeight="1">
      <c r="A727" s="16">
        <v>3</v>
      </c>
      <c r="B727" s="58" t="s">
        <v>431</v>
      </c>
      <c r="C727" s="27"/>
      <c r="D727" s="41"/>
      <c r="E727" s="360"/>
      <c r="F727" s="360"/>
      <c r="G727" s="24"/>
      <c r="H727" s="24"/>
      <c r="I727" s="101"/>
      <c r="J727" s="100"/>
      <c r="K727" s="26"/>
      <c r="L727" s="26"/>
      <c r="M727" s="26"/>
      <c r="N727" s="26"/>
      <c r="O727" s="26"/>
    </row>
    <row r="728" spans="1:15" s="20" customFormat="1" ht="16.5" customHeight="1">
      <c r="A728" s="16" t="s">
        <v>647</v>
      </c>
      <c r="B728" s="47" t="s">
        <v>590</v>
      </c>
      <c r="C728" s="48"/>
      <c r="D728" s="49"/>
      <c r="E728" s="359"/>
      <c r="F728" s="359"/>
      <c r="G728" s="10"/>
      <c r="H728" s="10"/>
      <c r="I728" s="113"/>
      <c r="J728" s="100"/>
      <c r="K728" s="26"/>
      <c r="L728" s="26"/>
      <c r="M728" s="26"/>
      <c r="N728" s="26"/>
      <c r="O728" s="26"/>
    </row>
    <row r="729" spans="1:15" s="20" customFormat="1">
      <c r="A729" s="23" t="s">
        <v>91</v>
      </c>
      <c r="B729" s="52" t="s">
        <v>295</v>
      </c>
      <c r="C729" s="23" t="s">
        <v>27</v>
      </c>
      <c r="D729" s="21" t="s">
        <v>66</v>
      </c>
      <c r="E729" s="328">
        <v>4080</v>
      </c>
      <c r="F729" s="32"/>
      <c r="G729" s="24"/>
      <c r="H729" s="30"/>
      <c r="I729" s="113"/>
      <c r="J729" s="100"/>
      <c r="K729" s="26"/>
      <c r="L729" s="26"/>
      <c r="M729" s="26"/>
      <c r="N729" s="26"/>
      <c r="O729" s="26"/>
    </row>
    <row r="730" spans="1:15" s="20" customFormat="1" ht="15" customHeight="1">
      <c r="A730" s="23" t="s">
        <v>94</v>
      </c>
      <c r="B730" s="52" t="s">
        <v>296</v>
      </c>
      <c r="C730" s="23" t="s">
        <v>27</v>
      </c>
      <c r="D730" s="21" t="s">
        <v>66</v>
      </c>
      <c r="E730" s="328">
        <v>1360</v>
      </c>
      <c r="F730" s="32"/>
      <c r="G730" s="24"/>
      <c r="H730" s="30"/>
      <c r="I730" s="113"/>
      <c r="J730" s="100"/>
      <c r="K730" s="26"/>
      <c r="L730" s="26"/>
      <c r="M730" s="26"/>
      <c r="N730" s="26"/>
      <c r="O730" s="26"/>
    </row>
    <row r="731" spans="1:15" s="20" customFormat="1" ht="16.5" customHeight="1">
      <c r="A731" s="23" t="s">
        <v>95</v>
      </c>
      <c r="B731" s="52" t="s">
        <v>378</v>
      </c>
      <c r="C731" s="23" t="s">
        <v>27</v>
      </c>
      <c r="D731" s="21" t="s">
        <v>66</v>
      </c>
      <c r="E731" s="328">
        <v>1060</v>
      </c>
      <c r="F731" s="32"/>
      <c r="G731" s="24"/>
      <c r="H731" s="30"/>
      <c r="I731" s="101"/>
      <c r="J731" s="100"/>
      <c r="K731" s="26"/>
      <c r="L731" s="26"/>
      <c r="M731" s="26"/>
      <c r="N731" s="26"/>
      <c r="O731" s="26"/>
    </row>
    <row r="732" spans="1:15" s="20" customFormat="1" ht="16.5" customHeight="1">
      <c r="A732" s="23" t="s">
        <v>1189</v>
      </c>
      <c r="B732" s="52" t="s">
        <v>297</v>
      </c>
      <c r="C732" s="23" t="s">
        <v>285</v>
      </c>
      <c r="D732" s="21" t="s">
        <v>386</v>
      </c>
      <c r="E732" s="328">
        <v>2800</v>
      </c>
      <c r="F732" s="32"/>
      <c r="G732" s="24"/>
      <c r="H732" s="30"/>
      <c r="I732" s="10"/>
      <c r="J732" s="100"/>
      <c r="K732" s="26"/>
      <c r="L732" s="26"/>
      <c r="M732" s="26"/>
      <c r="N732" s="26"/>
      <c r="O732" s="26"/>
    </row>
    <row r="733" spans="1:15" s="20" customFormat="1" ht="15" customHeight="1">
      <c r="A733" s="23" t="s">
        <v>1190</v>
      </c>
      <c r="B733" s="52" t="s">
        <v>298</v>
      </c>
      <c r="C733" s="23" t="s">
        <v>285</v>
      </c>
      <c r="D733" s="21" t="s">
        <v>386</v>
      </c>
      <c r="E733" s="328">
        <v>2100</v>
      </c>
      <c r="F733" s="32"/>
      <c r="G733" s="24"/>
      <c r="H733" s="30"/>
      <c r="I733" s="1"/>
      <c r="J733" s="100"/>
      <c r="K733" s="26"/>
      <c r="L733" s="26"/>
      <c r="M733" s="26"/>
      <c r="N733" s="26"/>
      <c r="O733" s="26"/>
    </row>
    <row r="734" spans="1:15" s="20" customFormat="1" ht="15.75" customHeight="1">
      <c r="A734" s="23" t="s">
        <v>1191</v>
      </c>
      <c r="B734" s="52" t="s">
        <v>385</v>
      </c>
      <c r="C734" s="23" t="s">
        <v>92</v>
      </c>
      <c r="D734" s="21" t="s">
        <v>93</v>
      </c>
      <c r="E734" s="328">
        <v>4080</v>
      </c>
      <c r="F734" s="32"/>
      <c r="G734" s="24"/>
      <c r="H734" s="30"/>
      <c r="I734" s="1"/>
      <c r="J734" s="100"/>
      <c r="K734" s="26"/>
      <c r="L734" s="26"/>
      <c r="M734" s="26"/>
      <c r="N734" s="26"/>
      <c r="O734" s="26"/>
    </row>
    <row r="735" spans="1:15" s="20" customFormat="1" ht="15.75" customHeight="1">
      <c r="A735" s="23" t="s">
        <v>1192</v>
      </c>
      <c r="B735" s="52" t="s">
        <v>427</v>
      </c>
      <c r="C735" s="23" t="s">
        <v>27</v>
      </c>
      <c r="D735" s="21" t="s">
        <v>27</v>
      </c>
      <c r="E735" s="328">
        <v>1600</v>
      </c>
      <c r="F735" s="32"/>
      <c r="G735" s="24"/>
      <c r="H735" s="30"/>
      <c r="I735" s="101"/>
      <c r="J735" s="100"/>
      <c r="K735" s="26"/>
      <c r="L735" s="26"/>
      <c r="M735" s="26"/>
      <c r="N735" s="26"/>
      <c r="O735" s="26"/>
    </row>
    <row r="736" spans="1:15" s="20" customFormat="1" ht="15.75" customHeight="1">
      <c r="A736" s="23" t="s">
        <v>1193</v>
      </c>
      <c r="B736" s="52" t="s">
        <v>428</v>
      </c>
      <c r="C736" s="23" t="s">
        <v>27</v>
      </c>
      <c r="D736" s="21" t="s">
        <v>27</v>
      </c>
      <c r="E736" s="328">
        <v>1000</v>
      </c>
      <c r="F736" s="32"/>
      <c r="G736" s="24"/>
      <c r="H736" s="30"/>
      <c r="I736" s="101"/>
      <c r="J736" s="100"/>
      <c r="K736" s="26"/>
      <c r="L736" s="26"/>
      <c r="M736" s="26"/>
      <c r="N736" s="26"/>
      <c r="O736" s="26"/>
    </row>
    <row r="737" spans="1:15" s="20" customFormat="1" ht="15" customHeight="1">
      <c r="A737" s="23" t="s">
        <v>1194</v>
      </c>
      <c r="B737" s="52" t="s">
        <v>429</v>
      </c>
      <c r="C737" s="23" t="s">
        <v>27</v>
      </c>
      <c r="D737" s="21" t="s">
        <v>27</v>
      </c>
      <c r="E737" s="328">
        <v>1860</v>
      </c>
      <c r="F737" s="32"/>
      <c r="G737" s="24"/>
      <c r="H737" s="30"/>
      <c r="I737" s="101"/>
      <c r="J737" s="100"/>
      <c r="K737" s="26"/>
      <c r="L737" s="26"/>
      <c r="M737" s="26"/>
      <c r="N737" s="26"/>
      <c r="O737" s="26"/>
    </row>
    <row r="738" spans="1:15" s="20" customFormat="1" ht="15" customHeight="1">
      <c r="A738" s="23" t="s">
        <v>1195</v>
      </c>
      <c r="B738" s="52" t="s">
        <v>430</v>
      </c>
      <c r="C738" s="23" t="s">
        <v>27</v>
      </c>
      <c r="D738" s="21" t="s">
        <v>27</v>
      </c>
      <c r="E738" s="328">
        <v>2480</v>
      </c>
      <c r="F738" s="32"/>
      <c r="G738" s="24"/>
      <c r="H738" s="30"/>
      <c r="I738" s="101"/>
      <c r="J738" s="100"/>
      <c r="K738" s="26"/>
      <c r="L738" s="26"/>
      <c r="M738" s="26"/>
      <c r="N738" s="26"/>
      <c r="O738" s="26"/>
    </row>
    <row r="739" spans="1:15" s="20" customFormat="1" ht="15" customHeight="1">
      <c r="A739" s="23" t="s">
        <v>1196</v>
      </c>
      <c r="B739" s="54" t="s">
        <v>1187</v>
      </c>
      <c r="C739" s="23" t="s">
        <v>27</v>
      </c>
      <c r="D739" s="21" t="s">
        <v>27</v>
      </c>
      <c r="E739" s="328">
        <v>380</v>
      </c>
      <c r="F739" s="32"/>
      <c r="G739" s="24"/>
      <c r="H739" s="30"/>
      <c r="I739" s="101"/>
      <c r="J739" s="100"/>
      <c r="K739" s="26"/>
      <c r="L739" s="26"/>
      <c r="M739" s="26"/>
      <c r="N739" s="26"/>
      <c r="O739" s="26"/>
    </row>
    <row r="740" spans="1:15" s="20" customFormat="1" ht="15" customHeight="1">
      <c r="A740" s="16" t="s">
        <v>648</v>
      </c>
      <c r="B740" s="127" t="s">
        <v>432</v>
      </c>
      <c r="C740" s="128"/>
      <c r="D740" s="129"/>
      <c r="E740" s="359"/>
      <c r="F740" s="359"/>
      <c r="G740" s="10"/>
      <c r="H740" s="10"/>
      <c r="I740" s="101"/>
      <c r="J740" s="100"/>
      <c r="K740" s="26"/>
      <c r="L740" s="26"/>
      <c r="M740" s="26"/>
      <c r="N740" s="26"/>
      <c r="O740" s="26"/>
    </row>
    <row r="741" spans="1:15" s="20" customFormat="1" ht="15" customHeight="1">
      <c r="A741" s="23" t="s">
        <v>275</v>
      </c>
      <c r="B741" s="52" t="s">
        <v>376</v>
      </c>
      <c r="C741" s="23" t="s">
        <v>92</v>
      </c>
      <c r="D741" s="21" t="s">
        <v>93</v>
      </c>
      <c r="E741" s="328">
        <v>1200</v>
      </c>
      <c r="F741" s="32"/>
      <c r="G741" s="24"/>
      <c r="H741" s="30"/>
      <c r="I741" s="101"/>
      <c r="J741" s="100"/>
      <c r="K741" s="26"/>
      <c r="L741" s="26"/>
      <c r="M741" s="26"/>
      <c r="N741" s="26"/>
      <c r="O741" s="26"/>
    </row>
    <row r="742" spans="1:15" s="20" customFormat="1" ht="15" customHeight="1">
      <c r="A742" s="23" t="s">
        <v>276</v>
      </c>
      <c r="B742" s="52" t="s">
        <v>377</v>
      </c>
      <c r="C742" s="23" t="s">
        <v>92</v>
      </c>
      <c r="D742" s="21" t="s">
        <v>93</v>
      </c>
      <c r="E742" s="328">
        <v>4080</v>
      </c>
      <c r="F742" s="32"/>
      <c r="G742" s="24"/>
      <c r="H742" s="30"/>
      <c r="I742" s="101"/>
      <c r="J742" s="100"/>
      <c r="K742" s="26"/>
      <c r="L742" s="26"/>
      <c r="M742" s="26"/>
      <c r="N742" s="26"/>
      <c r="O742" s="26"/>
    </row>
    <row r="743" spans="1:15" s="20" customFormat="1" ht="15" customHeight="1">
      <c r="A743" s="23" t="s">
        <v>1197</v>
      </c>
      <c r="B743" s="52" t="s">
        <v>294</v>
      </c>
      <c r="C743" s="23" t="s">
        <v>92</v>
      </c>
      <c r="D743" s="21" t="s">
        <v>93</v>
      </c>
      <c r="E743" s="328">
        <v>4080</v>
      </c>
      <c r="F743" s="32"/>
      <c r="G743" s="24"/>
      <c r="H743" s="30"/>
      <c r="I743" s="101"/>
      <c r="J743" s="100"/>
      <c r="K743" s="26"/>
      <c r="L743" s="26"/>
      <c r="M743" s="26"/>
      <c r="N743" s="26"/>
      <c r="O743" s="26"/>
    </row>
    <row r="744" spans="1:15" s="20" customFormat="1" ht="15" customHeight="1">
      <c r="A744" s="23" t="s">
        <v>1198</v>
      </c>
      <c r="B744" s="52" t="s">
        <v>382</v>
      </c>
      <c r="C744" s="23" t="s">
        <v>99</v>
      </c>
      <c r="D744" s="21" t="s">
        <v>389</v>
      </c>
      <c r="E744" s="328">
        <v>1000</v>
      </c>
      <c r="F744" s="32"/>
      <c r="G744" s="24"/>
      <c r="H744" s="30"/>
      <c r="I744" s="101"/>
      <c r="J744" s="100"/>
      <c r="K744" s="26"/>
      <c r="L744" s="26"/>
      <c r="M744" s="26"/>
      <c r="N744" s="26"/>
      <c r="O744" s="26"/>
    </row>
    <row r="745" spans="1:15" s="20" customFormat="1" ht="15" customHeight="1">
      <c r="A745" s="23" t="s">
        <v>1199</v>
      </c>
      <c r="B745" s="52" t="s">
        <v>383</v>
      </c>
      <c r="C745" s="23" t="s">
        <v>99</v>
      </c>
      <c r="D745" s="21" t="s">
        <v>389</v>
      </c>
      <c r="E745" s="328">
        <v>1900</v>
      </c>
      <c r="F745" s="32"/>
      <c r="G745" s="24"/>
      <c r="H745" s="30"/>
      <c r="I745" s="101"/>
      <c r="J745" s="100"/>
      <c r="K745" s="26"/>
      <c r="L745" s="26"/>
      <c r="M745" s="26"/>
      <c r="N745" s="26"/>
      <c r="O745" s="26"/>
    </row>
    <row r="746" spans="1:15" s="20" customFormat="1" ht="15" customHeight="1">
      <c r="A746" s="23" t="s">
        <v>1200</v>
      </c>
      <c r="B746" s="52" t="s">
        <v>384</v>
      </c>
      <c r="C746" s="23" t="s">
        <v>99</v>
      </c>
      <c r="D746" s="21" t="s">
        <v>389</v>
      </c>
      <c r="E746" s="328">
        <v>3350</v>
      </c>
      <c r="F746" s="32"/>
      <c r="G746" s="24"/>
      <c r="H746" s="30"/>
      <c r="I746" s="101"/>
      <c r="J746" s="100"/>
      <c r="K746" s="26"/>
      <c r="L746" s="26"/>
      <c r="M746" s="26"/>
      <c r="N746" s="26"/>
      <c r="O746" s="26"/>
    </row>
    <row r="747" spans="1:15" s="20" customFormat="1" ht="15" customHeight="1">
      <c r="A747" s="23" t="s">
        <v>1201</v>
      </c>
      <c r="B747" s="52" t="s">
        <v>379</v>
      </c>
      <c r="C747" s="23" t="s">
        <v>99</v>
      </c>
      <c r="D747" s="21" t="s">
        <v>389</v>
      </c>
      <c r="E747" s="328">
        <v>1960</v>
      </c>
      <c r="F747" s="32"/>
      <c r="G747" s="24"/>
      <c r="H747" s="30"/>
      <c r="I747" s="101"/>
      <c r="J747" s="100"/>
      <c r="K747" s="26"/>
      <c r="L747" s="26"/>
      <c r="M747" s="26"/>
      <c r="N747" s="26"/>
      <c r="O747" s="26"/>
    </row>
    <row r="748" spans="1:15" s="20" customFormat="1" ht="15" customHeight="1">
      <c r="A748" s="23" t="s">
        <v>1202</v>
      </c>
      <c r="B748" s="52" t="s">
        <v>380</v>
      </c>
      <c r="C748" s="23" t="s">
        <v>99</v>
      </c>
      <c r="D748" s="21" t="s">
        <v>389</v>
      </c>
      <c r="E748" s="328">
        <v>3720</v>
      </c>
      <c r="F748" s="32"/>
      <c r="G748" s="24"/>
      <c r="H748" s="30"/>
      <c r="I748" s="101"/>
      <c r="J748" s="100"/>
      <c r="K748" s="26"/>
      <c r="L748" s="26"/>
      <c r="M748" s="26"/>
      <c r="N748" s="26"/>
      <c r="O748" s="26"/>
    </row>
    <row r="749" spans="1:15" s="20" customFormat="1">
      <c r="A749" s="23" t="s">
        <v>1203</v>
      </c>
      <c r="B749" s="52" t="s">
        <v>381</v>
      </c>
      <c r="C749" s="23" t="s">
        <v>99</v>
      </c>
      <c r="D749" s="21" t="s">
        <v>389</v>
      </c>
      <c r="E749" s="328">
        <v>5400</v>
      </c>
      <c r="F749" s="32"/>
      <c r="G749" s="24"/>
      <c r="H749" s="30"/>
      <c r="I749" s="101"/>
      <c r="J749" s="100"/>
      <c r="K749" s="26"/>
      <c r="L749" s="26"/>
      <c r="M749" s="26"/>
      <c r="N749" s="26"/>
      <c r="O749" s="26"/>
    </row>
    <row r="750" spans="1:15" s="20" customFormat="1" ht="14.45" customHeight="1">
      <c r="A750" s="23" t="s">
        <v>1204</v>
      </c>
      <c r="B750" s="52" t="s">
        <v>532</v>
      </c>
      <c r="C750" s="23" t="s">
        <v>27</v>
      </c>
      <c r="D750" s="21" t="s">
        <v>423</v>
      </c>
      <c r="E750" s="328">
        <v>710</v>
      </c>
      <c r="F750" s="112"/>
      <c r="G750" s="24"/>
      <c r="H750" s="30"/>
      <c r="I750" s="101"/>
      <c r="J750" s="100"/>
      <c r="K750" s="26"/>
      <c r="L750" s="26"/>
      <c r="M750" s="26"/>
      <c r="N750" s="26"/>
      <c r="O750" s="26"/>
    </row>
    <row r="751" spans="1:15" s="20" customFormat="1">
      <c r="A751" s="23" t="s">
        <v>1205</v>
      </c>
      <c r="B751" s="52" t="s">
        <v>262</v>
      </c>
      <c r="C751" s="23" t="s">
        <v>27</v>
      </c>
      <c r="D751" s="21" t="s">
        <v>27</v>
      </c>
      <c r="E751" s="328">
        <v>2190</v>
      </c>
      <c r="F751" s="32"/>
      <c r="G751" s="24"/>
      <c r="H751" s="30"/>
      <c r="I751" s="101"/>
      <c r="J751" s="100"/>
      <c r="K751" s="26"/>
      <c r="L751" s="26"/>
      <c r="M751" s="26"/>
      <c r="N751" s="26"/>
      <c r="O751" s="26"/>
    </row>
    <row r="752" spans="1:15" s="20" customFormat="1">
      <c r="A752" s="23" t="s">
        <v>1206</v>
      </c>
      <c r="B752" s="52" t="s">
        <v>263</v>
      </c>
      <c r="C752" s="23" t="s">
        <v>27</v>
      </c>
      <c r="D752" s="21" t="s">
        <v>27</v>
      </c>
      <c r="E752" s="328">
        <v>820</v>
      </c>
      <c r="F752" s="32"/>
      <c r="G752" s="24"/>
      <c r="H752" s="30"/>
      <c r="I752" s="101"/>
      <c r="J752" s="100"/>
      <c r="K752" s="26"/>
      <c r="L752" s="26"/>
      <c r="M752" s="26"/>
      <c r="N752" s="26"/>
      <c r="O752" s="26"/>
    </row>
    <row r="753" spans="1:15" s="20" customFormat="1">
      <c r="A753" s="23" t="s">
        <v>1207</v>
      </c>
      <c r="B753" s="383" t="s">
        <v>1861</v>
      </c>
      <c r="C753" s="23" t="s">
        <v>92</v>
      </c>
      <c r="D753" s="21" t="s">
        <v>93</v>
      </c>
      <c r="E753" s="352"/>
      <c r="F753" s="57">
        <v>200</v>
      </c>
      <c r="G753" s="24"/>
      <c r="H753" s="30"/>
      <c r="I753" s="356" t="s">
        <v>1867</v>
      </c>
      <c r="J753" s="100"/>
      <c r="K753" s="26"/>
      <c r="L753" s="26"/>
      <c r="M753" s="26"/>
      <c r="N753" s="26"/>
      <c r="O753" s="26"/>
    </row>
    <row r="754" spans="1:15" s="20" customFormat="1" ht="15" customHeight="1">
      <c r="A754" s="23" t="s">
        <v>1208</v>
      </c>
      <c r="B754" s="383" t="s">
        <v>1862</v>
      </c>
      <c r="C754" s="23" t="s">
        <v>92</v>
      </c>
      <c r="D754" s="21" t="s">
        <v>93</v>
      </c>
      <c r="E754" s="352"/>
      <c r="F754" s="57">
        <v>300</v>
      </c>
      <c r="G754" s="24"/>
      <c r="H754" s="30"/>
      <c r="I754" s="356" t="s">
        <v>1867</v>
      </c>
      <c r="J754" s="100"/>
      <c r="K754" s="26"/>
      <c r="L754" s="26"/>
      <c r="M754" s="26"/>
      <c r="N754" s="26"/>
      <c r="O754" s="26"/>
    </row>
    <row r="755" spans="1:15" s="20" customFormat="1">
      <c r="A755" s="23" t="s">
        <v>1209</v>
      </c>
      <c r="B755" s="383" t="s">
        <v>1863</v>
      </c>
      <c r="C755" s="23" t="s">
        <v>92</v>
      </c>
      <c r="D755" s="21" t="s">
        <v>93</v>
      </c>
      <c r="E755" s="352"/>
      <c r="F755" s="57">
        <v>600</v>
      </c>
      <c r="G755" s="24"/>
      <c r="H755" s="30"/>
      <c r="I755" s="356" t="s">
        <v>1867</v>
      </c>
      <c r="J755" s="100"/>
      <c r="K755" s="26"/>
      <c r="L755" s="26"/>
      <c r="M755" s="26"/>
      <c r="N755" s="26"/>
      <c r="O755" s="26"/>
    </row>
    <row r="756" spans="1:15" s="20" customFormat="1" ht="15" customHeight="1">
      <c r="A756" s="23" t="s">
        <v>1210</v>
      </c>
      <c r="B756" s="383" t="s">
        <v>1864</v>
      </c>
      <c r="C756" s="23" t="s">
        <v>92</v>
      </c>
      <c r="D756" s="21" t="s">
        <v>93</v>
      </c>
      <c r="E756" s="352"/>
      <c r="F756" s="57">
        <v>900</v>
      </c>
      <c r="G756" s="24"/>
      <c r="H756" s="30"/>
      <c r="I756" s="356" t="s">
        <v>1867</v>
      </c>
      <c r="J756" s="100"/>
      <c r="K756" s="26"/>
      <c r="L756" s="26"/>
      <c r="M756" s="26"/>
      <c r="N756" s="26"/>
      <c r="O756" s="26"/>
    </row>
    <row r="757" spans="1:15" s="22" customFormat="1">
      <c r="A757" s="231" t="s">
        <v>1865</v>
      </c>
      <c r="B757" s="383" t="s">
        <v>1866</v>
      </c>
      <c r="C757" s="23" t="s">
        <v>92</v>
      </c>
      <c r="D757" s="21" t="s">
        <v>93</v>
      </c>
      <c r="E757" s="233">
        <v>2000</v>
      </c>
      <c r="F757" s="57"/>
      <c r="I757" s="356" t="s">
        <v>1867</v>
      </c>
    </row>
    <row r="758" spans="1:15" s="20" customFormat="1" ht="15" customHeight="1">
      <c r="A758" s="16">
        <v>3.3</v>
      </c>
      <c r="B758" s="58" t="s">
        <v>287</v>
      </c>
      <c r="C758" s="27"/>
      <c r="D758" s="41" t="s">
        <v>97</v>
      </c>
      <c r="E758" s="360"/>
      <c r="F758" s="360"/>
      <c r="G758" s="24"/>
      <c r="H758" s="24"/>
      <c r="I758" s="101"/>
      <c r="J758" s="100"/>
      <c r="K758" s="26"/>
      <c r="L758" s="26"/>
      <c r="M758" s="26"/>
      <c r="N758" s="26"/>
      <c r="O758" s="26"/>
    </row>
    <row r="759" spans="1:15" s="20" customFormat="1" ht="15" customHeight="1">
      <c r="A759" s="23" t="s">
        <v>1019</v>
      </c>
      <c r="B759" s="52" t="s">
        <v>693</v>
      </c>
      <c r="C759" s="23" t="s">
        <v>99</v>
      </c>
      <c r="D759" s="21" t="s">
        <v>99</v>
      </c>
      <c r="E759" s="328">
        <v>3725</v>
      </c>
      <c r="F759" s="70"/>
      <c r="G759" s="71"/>
      <c r="H759" s="30"/>
      <c r="I759" s="10"/>
      <c r="J759" s="99"/>
      <c r="K759" s="26"/>
      <c r="L759" s="26"/>
      <c r="M759" s="26"/>
      <c r="N759" s="26"/>
      <c r="O759" s="26"/>
    </row>
    <row r="760" spans="1:15" s="20" customFormat="1" ht="15" customHeight="1">
      <c r="A760" s="23" t="s">
        <v>1020</v>
      </c>
      <c r="B760" s="52" t="s">
        <v>694</v>
      </c>
      <c r="C760" s="23" t="s">
        <v>99</v>
      </c>
      <c r="D760" s="21" t="s">
        <v>99</v>
      </c>
      <c r="E760" s="328">
        <v>5400</v>
      </c>
      <c r="F760" s="32"/>
      <c r="G760" s="24"/>
      <c r="H760" s="30"/>
      <c r="I760" s="10"/>
      <c r="J760" s="99"/>
      <c r="K760" s="26"/>
      <c r="L760" s="26"/>
      <c r="M760" s="26"/>
      <c r="N760" s="26"/>
      <c r="O760" s="26"/>
    </row>
    <row r="761" spans="1:15" s="20" customFormat="1" ht="15" customHeight="1">
      <c r="A761" s="71"/>
      <c r="B761" s="71"/>
      <c r="C761" s="71"/>
      <c r="D761" s="84"/>
      <c r="E761" s="85"/>
      <c r="F761" s="10"/>
      <c r="G761" s="10"/>
      <c r="H761" s="10"/>
      <c r="I761" s="10"/>
      <c r="J761" s="99"/>
      <c r="K761" s="26"/>
      <c r="L761" s="26"/>
      <c r="M761" s="26"/>
      <c r="N761" s="26"/>
      <c r="O761" s="26"/>
    </row>
    <row r="762" spans="1:15" s="20" customFormat="1" ht="15" customHeight="1">
      <c r="A762" s="16">
        <v>4</v>
      </c>
      <c r="B762" s="58" t="s">
        <v>112</v>
      </c>
      <c r="C762" s="27"/>
      <c r="D762" s="41"/>
      <c r="E762" s="360"/>
      <c r="F762" s="360"/>
      <c r="G762" s="1"/>
      <c r="H762" s="1"/>
      <c r="I762" s="101"/>
      <c r="J762" s="99"/>
      <c r="K762" s="26"/>
      <c r="L762" s="26"/>
    </row>
    <row r="763" spans="1:15" s="20" customFormat="1" ht="15" customHeight="1">
      <c r="A763" s="16" t="s">
        <v>649</v>
      </c>
      <c r="B763" s="330" t="s">
        <v>113</v>
      </c>
      <c r="C763" s="331"/>
      <c r="D763" s="129"/>
      <c r="E763" s="359"/>
      <c r="F763" s="359"/>
      <c r="G763" s="1"/>
      <c r="H763" s="1"/>
      <c r="I763" s="101"/>
      <c r="J763" s="99"/>
      <c r="K763" s="26"/>
      <c r="L763" s="26"/>
      <c r="M763" s="26"/>
      <c r="N763" s="26"/>
      <c r="O763" s="26"/>
    </row>
    <row r="764" spans="1:15" s="20" customFormat="1" ht="15" customHeight="1">
      <c r="A764" s="13" t="s">
        <v>98</v>
      </c>
      <c r="B764" s="52" t="s">
        <v>115</v>
      </c>
      <c r="C764" s="23" t="s">
        <v>99</v>
      </c>
      <c r="D764" s="21" t="s">
        <v>99</v>
      </c>
      <c r="E764" s="328">
        <v>100</v>
      </c>
      <c r="F764" s="32"/>
      <c r="G764" s="1"/>
      <c r="H764" s="30"/>
      <c r="I764" s="46"/>
      <c r="J764" s="26"/>
      <c r="M764" s="26"/>
      <c r="N764" s="26"/>
      <c r="O764" s="26"/>
    </row>
    <row r="765" spans="1:15" s="20" customFormat="1" ht="15" customHeight="1">
      <c r="A765" s="13" t="s">
        <v>100</v>
      </c>
      <c r="B765" s="52" t="s">
        <v>117</v>
      </c>
      <c r="C765" s="23" t="s">
        <v>118</v>
      </c>
      <c r="D765" s="21" t="s">
        <v>118</v>
      </c>
      <c r="E765" s="328">
        <v>200</v>
      </c>
      <c r="F765" s="16"/>
      <c r="G765" s="10"/>
      <c r="H765" s="30"/>
      <c r="I765" s="101"/>
      <c r="J765" s="99"/>
      <c r="K765" s="26"/>
      <c r="L765" s="26"/>
      <c r="M765" s="26"/>
      <c r="N765" s="26"/>
      <c r="O765" s="26"/>
    </row>
    <row r="766" spans="1:15" s="20" customFormat="1" ht="15" customHeight="1">
      <c r="A766" s="16" t="s">
        <v>650</v>
      </c>
      <c r="B766" s="330" t="s">
        <v>120</v>
      </c>
      <c r="C766" s="331"/>
      <c r="D766" s="129"/>
      <c r="E766" s="359"/>
      <c r="F766" s="359"/>
      <c r="G766" s="1"/>
      <c r="H766" s="30"/>
      <c r="I766" s="135"/>
      <c r="J766" s="133"/>
      <c r="K766" s="26"/>
      <c r="L766" s="26"/>
      <c r="M766" s="26"/>
      <c r="N766" s="26"/>
      <c r="O766" s="26"/>
    </row>
    <row r="767" spans="1:15" s="20" customFormat="1" ht="15" customHeight="1">
      <c r="A767" s="23" t="s">
        <v>387</v>
      </c>
      <c r="B767" s="52" t="s">
        <v>115</v>
      </c>
      <c r="C767" s="23" t="s">
        <v>99</v>
      </c>
      <c r="D767" s="21" t="s">
        <v>99</v>
      </c>
      <c r="E767" s="328">
        <v>145</v>
      </c>
      <c r="F767" s="16"/>
      <c r="G767" s="10"/>
      <c r="H767" s="30"/>
      <c r="I767" s="101"/>
      <c r="J767" s="99"/>
      <c r="K767" s="26"/>
      <c r="L767" s="26"/>
      <c r="M767" s="26"/>
      <c r="N767" s="26"/>
      <c r="O767" s="26"/>
    </row>
    <row r="768" spans="1:15" s="20" customFormat="1" ht="15" customHeight="1">
      <c r="A768" s="23" t="s">
        <v>388</v>
      </c>
      <c r="B768" s="52" t="s">
        <v>117</v>
      </c>
      <c r="C768" s="23" t="s">
        <v>118</v>
      </c>
      <c r="D768" s="21" t="s">
        <v>118</v>
      </c>
      <c r="E768" s="328">
        <v>285</v>
      </c>
      <c r="F768" s="32"/>
      <c r="G768" s="1"/>
      <c r="H768" s="30"/>
      <c r="I768" s="101"/>
      <c r="J768" s="99"/>
      <c r="K768" s="26"/>
      <c r="L768" s="26"/>
      <c r="M768" s="26"/>
      <c r="N768" s="26"/>
      <c r="O768" s="26"/>
    </row>
    <row r="769" spans="1:15" s="20" customFormat="1" ht="15" customHeight="1">
      <c r="A769" s="16" t="s">
        <v>1211</v>
      </c>
      <c r="B769" s="330" t="s">
        <v>123</v>
      </c>
      <c r="C769" s="331"/>
      <c r="D769" s="129"/>
      <c r="E769" s="359"/>
      <c r="F769" s="359"/>
      <c r="G769" s="1"/>
      <c r="H769" s="30"/>
      <c r="I769" s="101"/>
      <c r="J769" s="100"/>
      <c r="K769" s="44"/>
      <c r="L769" s="44"/>
      <c r="M769" s="26"/>
      <c r="N769" s="26"/>
      <c r="O769" s="26"/>
    </row>
    <row r="770" spans="1:15" s="20" customFormat="1" ht="15" customHeight="1">
      <c r="A770" s="13" t="s">
        <v>1212</v>
      </c>
      <c r="B770" s="52" t="s">
        <v>125</v>
      </c>
      <c r="C770" s="23" t="s">
        <v>99</v>
      </c>
      <c r="D770" s="21" t="s">
        <v>99</v>
      </c>
      <c r="E770" s="328">
        <v>1850</v>
      </c>
      <c r="F770" s="32"/>
      <c r="G770" s="1"/>
      <c r="H770" s="30"/>
      <c r="I770" s="101"/>
      <c r="J770" s="99"/>
      <c r="K770" s="26"/>
      <c r="L770" s="26"/>
      <c r="M770" s="26"/>
      <c r="N770" s="26"/>
      <c r="O770" s="26"/>
    </row>
    <row r="771" spans="1:15" s="20" customFormat="1" ht="15" customHeight="1">
      <c r="A771" s="13" t="s">
        <v>1213</v>
      </c>
      <c r="B771" s="52" t="s">
        <v>127</v>
      </c>
      <c r="C771" s="23" t="s">
        <v>99</v>
      </c>
      <c r="D771" s="21" t="s">
        <v>99</v>
      </c>
      <c r="E771" s="328">
        <v>3500</v>
      </c>
      <c r="F771" s="32"/>
      <c r="G771" s="1"/>
      <c r="H771" s="30"/>
      <c r="I771" s="101"/>
      <c r="J771" s="99"/>
      <c r="K771" s="26"/>
      <c r="L771" s="26"/>
      <c r="M771" s="26"/>
      <c r="N771" s="26"/>
      <c r="O771" s="26"/>
    </row>
    <row r="772" spans="1:15" s="20" customFormat="1" ht="15" customHeight="1">
      <c r="A772" s="13" t="s">
        <v>1214</v>
      </c>
      <c r="B772" s="52" t="s">
        <v>129</v>
      </c>
      <c r="C772" s="23" t="s">
        <v>27</v>
      </c>
      <c r="D772" s="21" t="s">
        <v>27</v>
      </c>
      <c r="E772" s="328">
        <v>1350</v>
      </c>
      <c r="F772" s="32"/>
      <c r="G772" s="1"/>
      <c r="H772" s="30"/>
      <c r="I772" s="101"/>
      <c r="J772" s="100"/>
      <c r="K772" s="44"/>
      <c r="L772" s="44"/>
      <c r="M772" s="26"/>
      <c r="N772" s="26"/>
      <c r="O772" s="26"/>
    </row>
    <row r="773" spans="1:15" s="20" customFormat="1" ht="14.25" customHeight="1">
      <c r="A773" s="13" t="s">
        <v>1215</v>
      </c>
      <c r="B773" s="52" t="s">
        <v>130</v>
      </c>
      <c r="C773" s="23" t="s">
        <v>27</v>
      </c>
      <c r="D773" s="21" t="s">
        <v>27</v>
      </c>
      <c r="E773" s="328">
        <v>900</v>
      </c>
      <c r="F773" s="32"/>
      <c r="G773" s="1"/>
      <c r="H773" s="30"/>
      <c r="I773" s="101"/>
      <c r="J773" s="100"/>
      <c r="K773" s="44"/>
      <c r="L773" s="44"/>
      <c r="M773" s="26"/>
      <c r="N773" s="26"/>
      <c r="O773" s="26"/>
    </row>
    <row r="774" spans="1:15" s="20" customFormat="1" ht="15" customHeight="1">
      <c r="A774" s="13" t="s">
        <v>1216</v>
      </c>
      <c r="B774" s="52" t="s">
        <v>424</v>
      </c>
      <c r="C774" s="23" t="s">
        <v>27</v>
      </c>
      <c r="D774" s="21" t="s">
        <v>27</v>
      </c>
      <c r="E774" s="328">
        <v>1350</v>
      </c>
      <c r="F774" s="32"/>
      <c r="G774" s="1"/>
      <c r="H774" s="30"/>
      <c r="I774" s="101"/>
      <c r="J774" s="100"/>
      <c r="K774" s="44"/>
      <c r="L774" s="44"/>
      <c r="M774" s="26"/>
      <c r="N774" s="26"/>
      <c r="O774" s="26"/>
    </row>
    <row r="775" spans="1:15" s="20" customFormat="1">
      <c r="A775" s="13" t="s">
        <v>1217</v>
      </c>
      <c r="B775" s="52" t="s">
        <v>425</v>
      </c>
      <c r="C775" s="23" t="s">
        <v>27</v>
      </c>
      <c r="D775" s="21" t="s">
        <v>27</v>
      </c>
      <c r="E775" s="328">
        <v>1100</v>
      </c>
      <c r="F775" s="32"/>
      <c r="G775" s="1"/>
      <c r="H775" s="30"/>
      <c r="I775" s="101"/>
      <c r="J775" s="99"/>
      <c r="K775" s="26"/>
      <c r="L775" s="26"/>
      <c r="M775" s="26"/>
      <c r="N775" s="26"/>
      <c r="O775" s="26"/>
    </row>
    <row r="776" spans="1:15" s="20" customFormat="1">
      <c r="A776" s="13" t="s">
        <v>1218</v>
      </c>
      <c r="B776" s="52" t="s">
        <v>310</v>
      </c>
      <c r="C776" s="23" t="s">
        <v>46</v>
      </c>
      <c r="D776" s="21" t="s">
        <v>46</v>
      </c>
      <c r="E776" s="328">
        <v>180</v>
      </c>
      <c r="F776" s="32"/>
      <c r="G776" s="1"/>
      <c r="H776" s="30"/>
      <c r="I776" s="101"/>
      <c r="J776" s="99"/>
      <c r="K776" s="26"/>
      <c r="L776" s="26"/>
      <c r="M776" s="26"/>
      <c r="N776" s="26"/>
      <c r="O776" s="26"/>
    </row>
    <row r="777" spans="1:15" s="20" customFormat="1" ht="15" customHeight="1">
      <c r="A777" s="13" t="s">
        <v>1219</v>
      </c>
      <c r="B777" s="52" t="s">
        <v>308</v>
      </c>
      <c r="C777" s="23" t="s">
        <v>46</v>
      </c>
      <c r="D777" s="21" t="s">
        <v>46</v>
      </c>
      <c r="E777" s="328">
        <v>580</v>
      </c>
      <c r="F777" s="32"/>
      <c r="G777" s="1"/>
      <c r="H777" s="30"/>
      <c r="I777" s="101"/>
      <c r="J777" s="99"/>
      <c r="K777" s="26"/>
      <c r="L777" s="26"/>
      <c r="M777" s="26"/>
      <c r="N777" s="26"/>
      <c r="O777" s="26"/>
    </row>
    <row r="778" spans="1:15" s="20" customFormat="1">
      <c r="A778" s="13" t="s">
        <v>1220</v>
      </c>
      <c r="B778" s="52" t="s">
        <v>309</v>
      </c>
      <c r="C778" s="23" t="s">
        <v>46</v>
      </c>
      <c r="D778" s="21" t="s">
        <v>46</v>
      </c>
      <c r="E778" s="328">
        <v>760</v>
      </c>
      <c r="F778" s="32"/>
      <c r="G778" s="1"/>
      <c r="H778" s="30"/>
      <c r="I778" s="101"/>
      <c r="J778" s="99"/>
      <c r="K778" s="26"/>
      <c r="L778" s="26"/>
      <c r="M778" s="26"/>
      <c r="N778" s="26"/>
      <c r="O778" s="26"/>
    </row>
    <row r="779" spans="1:15" s="20" customFormat="1">
      <c r="A779" s="13" t="s">
        <v>1221</v>
      </c>
      <c r="B779" s="52" t="s">
        <v>312</v>
      </c>
      <c r="C779" s="23" t="s">
        <v>46</v>
      </c>
      <c r="D779" s="21" t="s">
        <v>46</v>
      </c>
      <c r="E779" s="328">
        <v>1300</v>
      </c>
      <c r="F779" s="32"/>
      <c r="G779" s="1"/>
      <c r="H779" s="30"/>
      <c r="I779" s="46"/>
      <c r="J779" s="99"/>
      <c r="K779" s="26"/>
      <c r="L779" s="26"/>
      <c r="M779" s="26"/>
      <c r="N779" s="26"/>
      <c r="O779" s="26"/>
    </row>
    <row r="780" spans="1:15" s="20" customFormat="1">
      <c r="A780" s="13" t="s">
        <v>1222</v>
      </c>
      <c r="B780" s="52" t="s">
        <v>313</v>
      </c>
      <c r="C780" s="23" t="s">
        <v>46</v>
      </c>
      <c r="D780" s="21" t="s">
        <v>46</v>
      </c>
      <c r="E780" s="328">
        <v>5000</v>
      </c>
      <c r="F780" s="32"/>
      <c r="G780" s="1"/>
      <c r="H780" s="30"/>
      <c r="I780" s="269"/>
      <c r="J780" s="99"/>
      <c r="K780" s="26"/>
      <c r="L780" s="26"/>
      <c r="M780" s="26"/>
      <c r="N780" s="26"/>
      <c r="O780" s="26"/>
    </row>
    <row r="781" spans="1:15" s="20" customFormat="1">
      <c r="A781" s="13" t="s">
        <v>1223</v>
      </c>
      <c r="B781" s="52" t="s">
        <v>314</v>
      </c>
      <c r="C781" s="23" t="s">
        <v>46</v>
      </c>
      <c r="D781" s="21" t="s">
        <v>46</v>
      </c>
      <c r="E781" s="328">
        <v>6500</v>
      </c>
      <c r="F781" s="32"/>
      <c r="G781" s="1"/>
      <c r="H781" s="30"/>
      <c r="I781" s="269"/>
      <c r="J781" s="99"/>
      <c r="K781" s="26"/>
      <c r="L781" s="26"/>
      <c r="M781" s="26"/>
      <c r="N781" s="26"/>
      <c r="O781" s="26"/>
    </row>
    <row r="782" spans="1:15" s="20" customFormat="1">
      <c r="A782" s="13" t="s">
        <v>1224</v>
      </c>
      <c r="B782" s="52" t="s">
        <v>315</v>
      </c>
      <c r="C782" s="23" t="s">
        <v>46</v>
      </c>
      <c r="D782" s="21" t="s">
        <v>46</v>
      </c>
      <c r="E782" s="328">
        <v>5000</v>
      </c>
      <c r="F782" s="32"/>
      <c r="G782" s="24"/>
      <c r="H782" s="30"/>
      <c r="I782" s="46"/>
      <c r="J782" s="99"/>
      <c r="K782" s="26"/>
      <c r="L782" s="26"/>
      <c r="M782" s="26"/>
      <c r="N782" s="26"/>
      <c r="O782" s="26"/>
    </row>
    <row r="783" spans="1:15" s="20" customFormat="1">
      <c r="A783" s="13" t="s">
        <v>1225</v>
      </c>
      <c r="B783" s="52" t="s">
        <v>316</v>
      </c>
      <c r="C783" s="23" t="s">
        <v>46</v>
      </c>
      <c r="D783" s="21" t="s">
        <v>46</v>
      </c>
      <c r="E783" s="328">
        <v>6500</v>
      </c>
      <c r="F783" s="32"/>
      <c r="G783" s="1"/>
      <c r="H783" s="30"/>
      <c r="I783" s="46"/>
      <c r="J783" s="99"/>
      <c r="K783" s="26"/>
      <c r="L783" s="26"/>
      <c r="M783" s="26"/>
      <c r="N783" s="26"/>
      <c r="O783" s="26"/>
    </row>
    <row r="784" spans="1:15" s="26" customFormat="1">
      <c r="A784" s="13" t="s">
        <v>1542</v>
      </c>
      <c r="B784" s="52" t="s">
        <v>1541</v>
      </c>
      <c r="C784" s="23" t="s">
        <v>59</v>
      </c>
      <c r="D784" s="21" t="s">
        <v>59</v>
      </c>
      <c r="E784" s="328">
        <v>352</v>
      </c>
      <c r="F784" s="32"/>
      <c r="G784" s="1"/>
      <c r="H784" s="30"/>
      <c r="I784" s="340"/>
      <c r="J784" s="99"/>
    </row>
    <row r="785" spans="1:15" s="26" customFormat="1">
      <c r="A785" s="16" t="s">
        <v>1226</v>
      </c>
      <c r="B785" s="330" t="s">
        <v>131</v>
      </c>
      <c r="C785" s="331"/>
      <c r="D785" s="129"/>
      <c r="E785" s="359"/>
      <c r="F785" s="359"/>
      <c r="G785" s="1"/>
      <c r="H785" s="30"/>
      <c r="I785" s="101"/>
      <c r="J785" s="99"/>
    </row>
    <row r="786" spans="1:15" s="20" customFormat="1">
      <c r="A786" s="23" t="s">
        <v>1227</v>
      </c>
      <c r="B786" s="52" t="s">
        <v>274</v>
      </c>
      <c r="C786" s="23" t="s">
        <v>48</v>
      </c>
      <c r="D786" s="21" t="s">
        <v>48</v>
      </c>
      <c r="E786" s="328">
        <v>270</v>
      </c>
      <c r="F786" s="16"/>
      <c r="G786" s="10"/>
      <c r="H786" s="30"/>
      <c r="I786" s="101"/>
      <c r="J786" s="99"/>
      <c r="K786" s="26"/>
      <c r="L786" s="26"/>
      <c r="M786" s="26"/>
      <c r="N786" s="26"/>
      <c r="O786" s="26"/>
    </row>
    <row r="787" spans="1:15" s="20" customFormat="1">
      <c r="A787" s="1"/>
      <c r="B787" s="17"/>
      <c r="C787" s="1"/>
      <c r="D787" s="37"/>
      <c r="E787" s="30"/>
      <c r="F787" s="10"/>
      <c r="G787" s="10"/>
      <c r="H787" s="10"/>
      <c r="I787" s="101"/>
      <c r="J787" s="99"/>
      <c r="K787" s="26"/>
      <c r="L787" s="26"/>
      <c r="M787" s="26"/>
      <c r="N787" s="26"/>
      <c r="O787" s="26"/>
    </row>
    <row r="788" spans="1:15" s="20" customFormat="1">
      <c r="A788" s="16">
        <v>5</v>
      </c>
      <c r="B788" s="58" t="s">
        <v>132</v>
      </c>
      <c r="C788" s="27"/>
      <c r="D788" s="41"/>
      <c r="E788" s="360"/>
      <c r="F788" s="360"/>
      <c r="G788" s="10"/>
      <c r="H788" s="10"/>
      <c r="I788" s="101"/>
      <c r="J788" s="99"/>
      <c r="K788" s="26"/>
      <c r="L788" s="26"/>
      <c r="M788" s="26"/>
      <c r="N788" s="26"/>
      <c r="O788" s="26"/>
    </row>
    <row r="789" spans="1:15" s="20" customFormat="1">
      <c r="A789" s="16" t="s">
        <v>1228</v>
      </c>
      <c r="B789" s="47" t="s">
        <v>288</v>
      </c>
      <c r="C789" s="48"/>
      <c r="D789" s="49"/>
      <c r="E789" s="359"/>
      <c r="F789" s="359"/>
      <c r="G789" s="10"/>
      <c r="H789" s="10"/>
      <c r="I789" s="24"/>
      <c r="J789" s="99"/>
      <c r="K789" s="26"/>
      <c r="L789" s="26"/>
      <c r="M789" s="26"/>
      <c r="N789" s="26"/>
      <c r="O789" s="26"/>
    </row>
    <row r="790" spans="1:15" s="20" customFormat="1">
      <c r="A790" s="23" t="s">
        <v>104</v>
      </c>
      <c r="B790" s="52" t="s">
        <v>731</v>
      </c>
      <c r="C790" s="21" t="s">
        <v>7</v>
      </c>
      <c r="D790" s="21" t="s">
        <v>7</v>
      </c>
      <c r="E790" s="51">
        <v>500</v>
      </c>
      <c r="F790" s="32"/>
      <c r="G790" s="10"/>
      <c r="H790" s="30"/>
      <c r="I790" s="46"/>
      <c r="J790" s="99"/>
      <c r="K790" s="26"/>
      <c r="L790" s="26"/>
      <c r="M790" s="26"/>
      <c r="N790" s="26"/>
      <c r="O790" s="26"/>
    </row>
    <row r="791" spans="1:15" s="20" customFormat="1">
      <c r="A791" s="23" t="s">
        <v>105</v>
      </c>
      <c r="B791" s="52" t="s">
        <v>732</v>
      </c>
      <c r="C791" s="21"/>
      <c r="D791" s="21"/>
      <c r="E791" s="51">
        <v>250</v>
      </c>
      <c r="F791" s="32"/>
      <c r="G791" s="10"/>
      <c r="H791" s="30"/>
      <c r="I791" s="101"/>
      <c r="J791" s="99"/>
      <c r="K791" s="26"/>
      <c r="L791" s="26"/>
      <c r="M791" s="26"/>
      <c r="N791" s="26"/>
      <c r="O791" s="26"/>
    </row>
    <row r="792" spans="1:15" s="20" customFormat="1">
      <c r="A792" s="23" t="s">
        <v>1229</v>
      </c>
      <c r="B792" s="52" t="s">
        <v>722</v>
      </c>
      <c r="C792" s="21" t="s">
        <v>7</v>
      </c>
      <c r="D792" s="21" t="s">
        <v>7</v>
      </c>
      <c r="E792" s="51">
        <v>800</v>
      </c>
      <c r="F792" s="125"/>
      <c r="G792" s="24"/>
      <c r="H792" s="121"/>
      <c r="I792" s="101"/>
      <c r="J792" s="99"/>
      <c r="K792" s="26"/>
      <c r="L792" s="26"/>
      <c r="M792" s="26"/>
      <c r="N792" s="26"/>
      <c r="O792" s="26"/>
    </row>
    <row r="793" spans="1:15" s="20" customFormat="1">
      <c r="A793" s="23" t="s">
        <v>1230</v>
      </c>
      <c r="B793" s="52" t="s">
        <v>820</v>
      </c>
      <c r="C793" s="21" t="s">
        <v>99</v>
      </c>
      <c r="D793" s="21" t="s">
        <v>99</v>
      </c>
      <c r="E793" s="328">
        <v>160</v>
      </c>
      <c r="F793" s="32"/>
      <c r="G793" s="10"/>
      <c r="H793" s="121"/>
      <c r="I793" s="101"/>
      <c r="J793" s="99"/>
      <c r="K793" s="26"/>
      <c r="L793" s="26"/>
      <c r="M793" s="26"/>
      <c r="N793" s="26"/>
      <c r="O793" s="26"/>
    </row>
    <row r="794" spans="1:15" s="20" customFormat="1">
      <c r="A794" s="23" t="s">
        <v>1231</v>
      </c>
      <c r="B794" s="52" t="s">
        <v>819</v>
      </c>
      <c r="C794" s="21" t="s">
        <v>99</v>
      </c>
      <c r="D794" s="21" t="s">
        <v>99</v>
      </c>
      <c r="E794" s="328">
        <v>475</v>
      </c>
      <c r="F794" s="57"/>
      <c r="G794" s="134"/>
      <c r="H794" s="121"/>
      <c r="I794" s="101"/>
      <c r="J794" s="99"/>
      <c r="K794" s="26"/>
      <c r="L794" s="26"/>
      <c r="M794" s="26"/>
      <c r="N794" s="26"/>
      <c r="O794" s="26"/>
    </row>
    <row r="795" spans="1:15" s="20" customFormat="1">
      <c r="A795" s="23" t="s">
        <v>1232</v>
      </c>
      <c r="B795" s="52" t="s">
        <v>599</v>
      </c>
      <c r="C795" s="21" t="s">
        <v>402</v>
      </c>
      <c r="D795" s="21" t="s">
        <v>402</v>
      </c>
      <c r="E795" s="328"/>
      <c r="F795" s="328">
        <v>215</v>
      </c>
      <c r="G795" s="10"/>
      <c r="H795" s="30"/>
      <c r="I795" s="101"/>
      <c r="J795" s="99"/>
      <c r="K795" s="26"/>
      <c r="L795" s="26"/>
      <c r="M795" s="26"/>
      <c r="N795" s="26"/>
      <c r="O795" s="26"/>
    </row>
    <row r="796" spans="1:15" s="20" customFormat="1">
      <c r="A796" s="23" t="s">
        <v>1233</v>
      </c>
      <c r="B796" s="52" t="s">
        <v>600</v>
      </c>
      <c r="C796" s="21" t="s">
        <v>99</v>
      </c>
      <c r="D796" s="21" t="s">
        <v>99</v>
      </c>
      <c r="E796" s="328">
        <v>650</v>
      </c>
      <c r="F796" s="32"/>
      <c r="G796" s="10"/>
      <c r="H796" s="30"/>
      <c r="I796" s="101"/>
      <c r="J796" s="99"/>
      <c r="K796" s="26"/>
      <c r="L796" s="26"/>
      <c r="M796" s="26"/>
      <c r="N796" s="26"/>
      <c r="O796" s="26"/>
    </row>
    <row r="797" spans="1:15" s="26" customFormat="1">
      <c r="A797" s="23" t="s">
        <v>1234</v>
      </c>
      <c r="B797" s="52" t="s">
        <v>318</v>
      </c>
      <c r="C797" s="21" t="s">
        <v>402</v>
      </c>
      <c r="D797" s="21" t="s">
        <v>402</v>
      </c>
      <c r="E797" s="328"/>
      <c r="F797" s="328">
        <v>215</v>
      </c>
      <c r="G797" s="10"/>
      <c r="H797" s="30"/>
      <c r="I797" s="101"/>
      <c r="J797" s="99"/>
    </row>
    <row r="798" spans="1:15" s="20" customFormat="1">
      <c r="A798" s="23" t="s">
        <v>1235</v>
      </c>
      <c r="B798" s="52" t="s">
        <v>426</v>
      </c>
      <c r="C798" s="21" t="s">
        <v>27</v>
      </c>
      <c r="D798" s="21" t="s">
        <v>27</v>
      </c>
      <c r="E798" s="328">
        <v>740</v>
      </c>
      <c r="F798" s="32"/>
      <c r="G798" s="10"/>
      <c r="H798" s="30"/>
      <c r="I798" s="101"/>
      <c r="J798" s="99"/>
      <c r="K798" s="26"/>
      <c r="L798" s="26"/>
      <c r="M798" s="26"/>
      <c r="N798" s="26"/>
      <c r="O798" s="26"/>
    </row>
    <row r="799" spans="1:15" s="20" customFormat="1">
      <c r="A799" s="23" t="s">
        <v>1236</v>
      </c>
      <c r="B799" s="52" t="s">
        <v>601</v>
      </c>
      <c r="C799" s="21" t="s">
        <v>46</v>
      </c>
      <c r="D799" s="21" t="s">
        <v>46</v>
      </c>
      <c r="E799" s="328">
        <v>725</v>
      </c>
      <c r="F799" s="32"/>
      <c r="G799" s="10"/>
      <c r="H799" s="30"/>
      <c r="I799" s="101"/>
      <c r="J799" s="99"/>
      <c r="K799" s="26"/>
      <c r="L799" s="26"/>
      <c r="M799" s="26"/>
      <c r="N799" s="26"/>
      <c r="O799" s="26"/>
    </row>
    <row r="800" spans="1:15" s="20" customFormat="1">
      <c r="A800" s="23" t="s">
        <v>1237</v>
      </c>
      <c r="B800" s="52" t="s">
        <v>319</v>
      </c>
      <c r="C800" s="21" t="s">
        <v>50</v>
      </c>
      <c r="D800" s="21" t="s">
        <v>50</v>
      </c>
      <c r="E800" s="328">
        <v>450</v>
      </c>
      <c r="F800" s="32"/>
      <c r="G800" s="10"/>
      <c r="H800" s="30"/>
      <c r="I800" s="46"/>
      <c r="J800" s="99"/>
      <c r="K800" s="26"/>
      <c r="L800" s="26"/>
      <c r="M800" s="26"/>
      <c r="N800" s="26"/>
      <c r="O800" s="26"/>
    </row>
    <row r="801" spans="1:15" s="20" customFormat="1">
      <c r="A801" s="23" t="s">
        <v>1238</v>
      </c>
      <c r="B801" s="52" t="s">
        <v>733</v>
      </c>
      <c r="C801" s="21" t="s">
        <v>402</v>
      </c>
      <c r="D801" s="21" t="s">
        <v>402</v>
      </c>
      <c r="E801" s="328">
        <v>465</v>
      </c>
      <c r="F801" s="32"/>
      <c r="G801" s="10"/>
      <c r="H801" s="30"/>
      <c r="I801" s="101"/>
      <c r="J801" s="99"/>
      <c r="K801" s="26"/>
      <c r="L801" s="26"/>
      <c r="M801" s="26"/>
      <c r="N801" s="26"/>
      <c r="O801" s="26"/>
    </row>
    <row r="802" spans="1:15" s="20" customFormat="1">
      <c r="A802" s="23" t="s">
        <v>1239</v>
      </c>
      <c r="B802" s="52" t="s">
        <v>525</v>
      </c>
      <c r="C802" s="21" t="s">
        <v>402</v>
      </c>
      <c r="D802" s="21" t="s">
        <v>402</v>
      </c>
      <c r="E802" s="328"/>
      <c r="F802" s="328">
        <v>215</v>
      </c>
      <c r="G802" s="10"/>
      <c r="H802" s="30"/>
      <c r="I802" s="101"/>
      <c r="J802" s="99"/>
      <c r="K802" s="26"/>
      <c r="L802" s="26"/>
      <c r="M802" s="26"/>
      <c r="N802" s="26"/>
      <c r="O802" s="26"/>
    </row>
    <row r="803" spans="1:15" s="20" customFormat="1">
      <c r="A803" s="23" t="s">
        <v>1240</v>
      </c>
      <c r="B803" s="52" t="s">
        <v>527</v>
      </c>
      <c r="C803" s="21" t="s">
        <v>59</v>
      </c>
      <c r="D803" s="21" t="s">
        <v>59</v>
      </c>
      <c r="E803" s="328">
        <v>380</v>
      </c>
      <c r="F803" s="328"/>
      <c r="G803" s="10"/>
      <c r="H803" s="30"/>
      <c r="I803" s="101"/>
      <c r="J803" s="99"/>
      <c r="K803" s="26"/>
      <c r="L803" s="26"/>
      <c r="M803" s="26"/>
      <c r="N803" s="26"/>
      <c r="O803" s="26"/>
    </row>
    <row r="804" spans="1:15" s="20" customFormat="1">
      <c r="A804" s="23" t="s">
        <v>1241</v>
      </c>
      <c r="B804" s="52" t="s">
        <v>1183</v>
      </c>
      <c r="C804" s="21" t="s">
        <v>402</v>
      </c>
      <c r="D804" s="21" t="s">
        <v>402</v>
      </c>
      <c r="E804" s="328">
        <v>720</v>
      </c>
      <c r="F804" s="328"/>
      <c r="G804" s="10"/>
      <c r="H804" s="30"/>
      <c r="I804" s="101"/>
      <c r="J804" s="99"/>
      <c r="K804" s="26"/>
      <c r="L804" s="26"/>
      <c r="M804" s="26"/>
      <c r="N804" s="26"/>
      <c r="O804" s="26"/>
    </row>
    <row r="805" spans="1:15" s="20" customFormat="1">
      <c r="A805" s="23" t="s">
        <v>1242</v>
      </c>
      <c r="B805" s="52" t="s">
        <v>526</v>
      </c>
      <c r="C805" s="21" t="s">
        <v>402</v>
      </c>
      <c r="D805" s="21" t="s">
        <v>402</v>
      </c>
      <c r="E805" s="328"/>
      <c r="F805" s="328">
        <v>215</v>
      </c>
      <c r="G805" s="10"/>
      <c r="H805" s="30"/>
      <c r="I805" s="101"/>
      <c r="J805" s="99"/>
      <c r="K805" s="26"/>
      <c r="L805" s="26"/>
      <c r="M805" s="26"/>
      <c r="N805" s="26"/>
      <c r="O805" s="26"/>
    </row>
    <row r="806" spans="1:15" s="43" customFormat="1" ht="15" customHeight="1">
      <c r="A806" s="23" t="s">
        <v>1243</v>
      </c>
      <c r="B806" s="59" t="s">
        <v>721</v>
      </c>
      <c r="C806" s="23" t="s">
        <v>74</v>
      </c>
      <c r="D806" s="21" t="s">
        <v>74</v>
      </c>
      <c r="E806" s="328">
        <v>220</v>
      </c>
      <c r="F806" s="32"/>
      <c r="G806" s="24"/>
      <c r="H806" s="121"/>
      <c r="I806" s="101"/>
      <c r="J806" s="99" t="s">
        <v>529</v>
      </c>
      <c r="K806" s="26"/>
      <c r="L806" s="26"/>
      <c r="M806" s="44"/>
      <c r="N806" s="44"/>
      <c r="O806" s="44"/>
    </row>
    <row r="807" spans="1:15" s="20" customFormat="1">
      <c r="A807" s="23" t="s">
        <v>1244</v>
      </c>
      <c r="B807" s="52" t="s">
        <v>995</v>
      </c>
      <c r="C807" s="21" t="s">
        <v>27</v>
      </c>
      <c r="D807" s="21" t="s">
        <v>66</v>
      </c>
      <c r="E807" s="328">
        <v>220</v>
      </c>
      <c r="F807" s="32"/>
      <c r="G807" s="24"/>
      <c r="H807" s="121"/>
      <c r="I807" s="46"/>
      <c r="J807" s="99"/>
      <c r="K807" s="26"/>
      <c r="L807" s="26"/>
      <c r="M807" s="26"/>
      <c r="N807" s="26"/>
      <c r="O807" s="26"/>
    </row>
    <row r="808" spans="1:15" s="20" customFormat="1" ht="24">
      <c r="A808" s="231" t="s">
        <v>1851</v>
      </c>
      <c r="B808" s="353" t="s">
        <v>1852</v>
      </c>
      <c r="C808" s="354" t="s">
        <v>1853</v>
      </c>
      <c r="D808" s="354" t="s">
        <v>1853</v>
      </c>
      <c r="E808" s="233">
        <v>232.5</v>
      </c>
      <c r="F808" s="355"/>
      <c r="G808" s="10"/>
      <c r="H808" s="356" t="s">
        <v>1854</v>
      </c>
      <c r="I808" s="101"/>
      <c r="J808" s="99"/>
      <c r="K808" s="26"/>
      <c r="L808" s="26"/>
      <c r="M808" s="26"/>
      <c r="N808" s="26"/>
      <c r="O808" s="26"/>
    </row>
    <row r="809" spans="1:15" s="20" customFormat="1">
      <c r="A809" s="204"/>
      <c r="B809" s="59"/>
      <c r="C809" s="27"/>
      <c r="D809" s="41"/>
      <c r="E809" s="230"/>
      <c r="F809" s="32"/>
      <c r="G809" s="24"/>
      <c r="H809" s="121"/>
      <c r="I809" s="24"/>
      <c r="J809" s="99"/>
      <c r="K809" s="26"/>
      <c r="L809" s="26"/>
      <c r="M809" s="26"/>
      <c r="N809" s="26"/>
      <c r="O809" s="26"/>
    </row>
    <row r="810" spans="1:15" s="20" customFormat="1">
      <c r="A810" s="16">
        <v>6</v>
      </c>
      <c r="B810" s="58" t="s">
        <v>137</v>
      </c>
      <c r="C810" s="27"/>
      <c r="D810" s="21"/>
      <c r="E810" s="360"/>
      <c r="F810" s="360"/>
      <c r="G810" s="24"/>
      <c r="H810" s="24"/>
      <c r="I810" s="46"/>
      <c r="J810" s="99"/>
      <c r="K810" s="26"/>
      <c r="L810" s="26"/>
      <c r="M810" s="26"/>
      <c r="N810" s="26"/>
      <c r="O810" s="26"/>
    </row>
    <row r="811" spans="1:15" s="20" customFormat="1">
      <c r="A811" s="16" t="s">
        <v>651</v>
      </c>
      <c r="B811" s="47" t="s">
        <v>138</v>
      </c>
      <c r="C811" s="48"/>
      <c r="D811" s="72"/>
      <c r="E811" s="359"/>
      <c r="F811" s="359"/>
      <c r="G811" s="24"/>
      <c r="H811" s="30"/>
      <c r="I811" s="101"/>
      <c r="J811" s="99"/>
      <c r="K811" s="26"/>
      <c r="L811" s="26"/>
      <c r="M811" s="26"/>
      <c r="N811" s="26"/>
      <c r="O811" s="26"/>
    </row>
    <row r="812" spans="1:15" s="20" customFormat="1">
      <c r="A812" s="23" t="s">
        <v>114</v>
      </c>
      <c r="B812" s="52" t="s">
        <v>140</v>
      </c>
      <c r="C812" s="23" t="s">
        <v>27</v>
      </c>
      <c r="D812" s="60" t="s">
        <v>27</v>
      </c>
      <c r="E812" s="51">
        <v>700</v>
      </c>
      <c r="F812" s="32"/>
      <c r="G812" s="24"/>
      <c r="H812" s="30"/>
      <c r="I812" s="101"/>
      <c r="J812" s="99"/>
      <c r="K812" s="26"/>
      <c r="L812" s="26"/>
      <c r="M812" s="26"/>
      <c r="N812" s="26"/>
      <c r="O812" s="26"/>
    </row>
    <row r="813" spans="1:15" s="20" customFormat="1">
      <c r="A813" s="23" t="s">
        <v>116</v>
      </c>
      <c r="B813" s="52" t="s">
        <v>142</v>
      </c>
      <c r="C813" s="23" t="s">
        <v>99</v>
      </c>
      <c r="D813" s="21" t="s">
        <v>99</v>
      </c>
      <c r="E813" s="25">
        <v>500</v>
      </c>
      <c r="F813" s="32"/>
      <c r="G813" s="10"/>
      <c r="H813" s="30"/>
      <c r="I813" s="46"/>
      <c r="J813" s="99"/>
      <c r="K813" s="26"/>
      <c r="L813" s="26"/>
      <c r="M813" s="26"/>
      <c r="N813" s="26"/>
      <c r="O813" s="26"/>
    </row>
    <row r="814" spans="1:15" s="20" customFormat="1">
      <c r="A814" s="23" t="s">
        <v>1245</v>
      </c>
      <c r="B814" s="52" t="s">
        <v>143</v>
      </c>
      <c r="C814" s="23" t="s">
        <v>99</v>
      </c>
      <c r="D814" s="21" t="s">
        <v>99</v>
      </c>
      <c r="E814" s="103">
        <v>310</v>
      </c>
      <c r="F814" s="32"/>
      <c r="G814" s="10"/>
      <c r="H814" s="30"/>
      <c r="I814" s="101"/>
      <c r="J814" s="99"/>
      <c r="K814" s="26"/>
      <c r="L814" s="26"/>
      <c r="M814" s="26"/>
      <c r="N814" s="26"/>
      <c r="O814" s="26"/>
    </row>
    <row r="815" spans="1:15" s="20" customFormat="1">
      <c r="A815" s="23" t="s">
        <v>1246</v>
      </c>
      <c r="B815" s="52" t="s">
        <v>433</v>
      </c>
      <c r="C815" s="23" t="s">
        <v>27</v>
      </c>
      <c r="D815" s="21" t="s">
        <v>27</v>
      </c>
      <c r="E815" s="103">
        <v>310</v>
      </c>
      <c r="F815" s="32"/>
      <c r="G815" s="10"/>
      <c r="H815" s="30"/>
      <c r="I815" s="101"/>
      <c r="J815" s="99"/>
      <c r="K815" s="26"/>
      <c r="L815" s="26"/>
      <c r="M815" s="26"/>
      <c r="N815" s="26"/>
      <c r="O815" s="26"/>
    </row>
    <row r="816" spans="1:15" s="20" customFormat="1">
      <c r="A816" s="23" t="s">
        <v>1247</v>
      </c>
      <c r="B816" s="52" t="s">
        <v>144</v>
      </c>
      <c r="C816" s="23" t="s">
        <v>27</v>
      </c>
      <c r="D816" s="21" t="s">
        <v>27</v>
      </c>
      <c r="E816" s="103">
        <v>1150</v>
      </c>
      <c r="F816" s="32"/>
      <c r="G816" s="10"/>
      <c r="H816" s="30"/>
      <c r="I816" s="10"/>
      <c r="J816" s="99"/>
      <c r="K816" s="26"/>
      <c r="L816" s="26"/>
      <c r="M816" s="26"/>
      <c r="N816" s="26"/>
      <c r="O816" s="26"/>
    </row>
    <row r="817" spans="1:15" s="20" customFormat="1">
      <c r="A817" s="23" t="s">
        <v>1248</v>
      </c>
      <c r="B817" s="52" t="s">
        <v>145</v>
      </c>
      <c r="C817" s="23" t="s">
        <v>99</v>
      </c>
      <c r="D817" s="21" t="s">
        <v>99</v>
      </c>
      <c r="E817" s="103">
        <v>860</v>
      </c>
      <c r="F817" s="32"/>
      <c r="G817" s="10"/>
      <c r="H817" s="30"/>
      <c r="I817" s="10"/>
      <c r="J817" s="99"/>
      <c r="K817" s="26"/>
      <c r="L817" s="26"/>
      <c r="M817" s="26"/>
      <c r="N817" s="26"/>
      <c r="O817" s="26"/>
    </row>
    <row r="818" spans="1:15" s="20" customFormat="1" ht="15" customHeight="1">
      <c r="A818" s="23" t="s">
        <v>1249</v>
      </c>
      <c r="B818" s="52" t="s">
        <v>146</v>
      </c>
      <c r="C818" s="23" t="s">
        <v>99</v>
      </c>
      <c r="D818" s="21" t="s">
        <v>99</v>
      </c>
      <c r="E818" s="103">
        <v>510</v>
      </c>
      <c r="F818" s="32"/>
      <c r="G818" s="10"/>
      <c r="H818" s="30"/>
      <c r="I818" s="46"/>
      <c r="J818" s="99"/>
      <c r="K818" s="26"/>
      <c r="L818" s="26"/>
      <c r="M818" s="26"/>
      <c r="N818" s="26"/>
      <c r="O818" s="26"/>
    </row>
    <row r="819" spans="1:15" s="20" customFormat="1">
      <c r="A819" s="23" t="s">
        <v>1250</v>
      </c>
      <c r="B819" s="52" t="s">
        <v>147</v>
      </c>
      <c r="C819" s="23" t="s">
        <v>99</v>
      </c>
      <c r="D819" s="21" t="s">
        <v>99</v>
      </c>
      <c r="E819" s="103">
        <v>60</v>
      </c>
      <c r="F819" s="32"/>
      <c r="G819" s="10"/>
      <c r="H819" s="30"/>
      <c r="I819" s="101"/>
      <c r="J819" s="99"/>
      <c r="K819" s="26"/>
      <c r="L819" s="26"/>
      <c r="M819" s="26"/>
      <c r="N819" s="26"/>
      <c r="O819" s="26"/>
    </row>
    <row r="820" spans="1:15" s="44" customFormat="1" ht="24">
      <c r="A820" s="23" t="s">
        <v>1251</v>
      </c>
      <c r="B820" s="52" t="s">
        <v>323</v>
      </c>
      <c r="C820" s="23" t="s">
        <v>50</v>
      </c>
      <c r="D820" s="21" t="s">
        <v>50</v>
      </c>
      <c r="E820" s="311">
        <v>500</v>
      </c>
      <c r="F820" s="32"/>
      <c r="G820" s="10"/>
      <c r="H820" s="30"/>
      <c r="I820" s="101"/>
      <c r="J820" s="99"/>
      <c r="K820" s="26"/>
      <c r="L820" s="26"/>
    </row>
    <row r="821" spans="1:15" s="44" customFormat="1">
      <c r="A821" s="16" t="s">
        <v>652</v>
      </c>
      <c r="B821" s="47" t="s">
        <v>148</v>
      </c>
      <c r="C821" s="48"/>
      <c r="D821" s="49"/>
      <c r="E821" s="359"/>
      <c r="F821" s="359"/>
      <c r="G821" s="24"/>
      <c r="H821" s="30"/>
      <c r="I821" s="101"/>
      <c r="J821" s="99"/>
      <c r="K821" s="26"/>
      <c r="L821" s="26"/>
    </row>
    <row r="822" spans="1:15" s="44" customFormat="1">
      <c r="A822" s="23" t="s">
        <v>121</v>
      </c>
      <c r="B822" s="52" t="s">
        <v>150</v>
      </c>
      <c r="C822" s="21" t="s">
        <v>528</v>
      </c>
      <c r="D822" s="21" t="s">
        <v>528</v>
      </c>
      <c r="E822" s="51">
        <v>310</v>
      </c>
      <c r="F822" s="102"/>
      <c r="G822" s="10"/>
      <c r="H822" s="30"/>
      <c r="I822" s="101"/>
      <c r="J822" s="100"/>
    </row>
    <row r="823" spans="1:15" s="44" customFormat="1">
      <c r="A823" s="23" t="s">
        <v>122</v>
      </c>
      <c r="B823" s="52" t="s">
        <v>153</v>
      </c>
      <c r="C823" s="21" t="s">
        <v>528</v>
      </c>
      <c r="D823" s="21" t="s">
        <v>528</v>
      </c>
      <c r="E823" s="103">
        <v>155</v>
      </c>
      <c r="F823" s="102"/>
      <c r="G823" s="10"/>
      <c r="H823" s="30"/>
      <c r="I823" s="101"/>
      <c r="J823" s="100"/>
    </row>
    <row r="824" spans="1:15" s="44" customFormat="1">
      <c r="A824" s="23" t="s">
        <v>1252</v>
      </c>
      <c r="B824" s="52" t="s">
        <v>155</v>
      </c>
      <c r="C824" s="21" t="s">
        <v>528</v>
      </c>
      <c r="D824" s="21" t="s">
        <v>528</v>
      </c>
      <c r="E824" s="103">
        <v>310</v>
      </c>
      <c r="F824" s="102"/>
      <c r="G824" s="10"/>
      <c r="H824" s="30"/>
      <c r="I824" s="101"/>
      <c r="J824" s="100"/>
    </row>
    <row r="825" spans="1:15" s="20" customFormat="1">
      <c r="A825" s="23" t="s">
        <v>1253</v>
      </c>
      <c r="B825" s="52" t="s">
        <v>157</v>
      </c>
      <c r="C825" s="14" t="s">
        <v>158</v>
      </c>
      <c r="D825" s="15" t="s">
        <v>158</v>
      </c>
      <c r="E825" s="25">
        <v>600</v>
      </c>
      <c r="F825" s="32"/>
      <c r="G825" s="24"/>
      <c r="H825" s="30"/>
      <c r="I825" s="46"/>
      <c r="J825" s="100"/>
      <c r="K825" s="44"/>
      <c r="L825" s="44"/>
      <c r="M825" s="26"/>
      <c r="N825" s="26"/>
      <c r="O825" s="26"/>
    </row>
    <row r="826" spans="1:15" s="20" customFormat="1">
      <c r="A826" s="16" t="s">
        <v>653</v>
      </c>
      <c r="B826" s="47" t="s">
        <v>159</v>
      </c>
      <c r="C826" s="48"/>
      <c r="D826" s="49"/>
      <c r="E826" s="359"/>
      <c r="F826" s="359"/>
      <c r="G826" s="24"/>
      <c r="H826" s="30"/>
      <c r="I826" s="46"/>
      <c r="J826" s="100"/>
      <c r="K826" s="44"/>
      <c r="L826" s="44"/>
      <c r="M826" s="26"/>
      <c r="N826" s="26"/>
      <c r="O826" s="26"/>
    </row>
    <row r="827" spans="1:15" s="20" customFormat="1">
      <c r="A827" s="23" t="s">
        <v>124</v>
      </c>
      <c r="B827" s="52" t="s">
        <v>161</v>
      </c>
      <c r="C827" s="21" t="s">
        <v>151</v>
      </c>
      <c r="D827" s="21" t="s">
        <v>151</v>
      </c>
      <c r="E827" s="25">
        <v>300</v>
      </c>
      <c r="F827" s="32"/>
      <c r="G827" s="10"/>
      <c r="H827" s="30"/>
      <c r="I827" s="46"/>
      <c r="J827" s="100"/>
      <c r="K827" s="44"/>
      <c r="L827" s="44"/>
      <c r="M827" s="26"/>
      <c r="N827" s="26"/>
      <c r="O827" s="26"/>
    </row>
    <row r="828" spans="1:15" s="20" customFormat="1">
      <c r="A828" s="23" t="s">
        <v>126</v>
      </c>
      <c r="B828" s="52" t="s">
        <v>163</v>
      </c>
      <c r="C828" s="23" t="s">
        <v>99</v>
      </c>
      <c r="D828" s="21" t="s">
        <v>99</v>
      </c>
      <c r="E828" s="103">
        <v>320</v>
      </c>
      <c r="F828" s="32"/>
      <c r="G828" s="10"/>
      <c r="H828" s="30"/>
      <c r="I828" s="101"/>
      <c r="J828" s="99"/>
      <c r="K828" s="26"/>
      <c r="L828" s="26"/>
      <c r="M828" s="26"/>
      <c r="N828" s="26"/>
      <c r="O828" s="26"/>
    </row>
    <row r="829" spans="1:15" s="20" customFormat="1">
      <c r="A829" s="23" t="s">
        <v>128</v>
      </c>
      <c r="B829" s="52" t="s">
        <v>165</v>
      </c>
      <c r="C829" s="14" t="s">
        <v>99</v>
      </c>
      <c r="D829" s="15" t="s">
        <v>99</v>
      </c>
      <c r="E829" s="103">
        <v>550</v>
      </c>
      <c r="F829" s="32"/>
      <c r="G829" s="10"/>
      <c r="H829" s="30"/>
      <c r="I829" s="101"/>
      <c r="J829" s="99"/>
      <c r="K829" s="26"/>
      <c r="L829" s="26"/>
      <c r="M829" s="26"/>
      <c r="N829" s="26"/>
      <c r="O829" s="26"/>
    </row>
    <row r="830" spans="1:15" s="20" customFormat="1">
      <c r="A830" s="16" t="s">
        <v>654</v>
      </c>
      <c r="B830" s="47" t="s">
        <v>167</v>
      </c>
      <c r="C830" s="48"/>
      <c r="D830" s="49"/>
      <c r="E830" s="359"/>
      <c r="F830" s="359"/>
      <c r="G830" s="24"/>
      <c r="H830" s="30"/>
      <c r="I830" s="101"/>
      <c r="J830" s="99"/>
      <c r="K830" s="26"/>
      <c r="L830" s="26"/>
      <c r="M830" s="26"/>
      <c r="N830" s="26"/>
      <c r="O830" s="26"/>
    </row>
    <row r="831" spans="1:15" s="20" customFormat="1">
      <c r="A831" s="23" t="s">
        <v>272</v>
      </c>
      <c r="B831" s="52" t="s">
        <v>172</v>
      </c>
      <c r="C831" s="23" t="s">
        <v>27</v>
      </c>
      <c r="D831" s="21" t="s">
        <v>27</v>
      </c>
      <c r="E831" s="25">
        <v>55</v>
      </c>
      <c r="F831" s="32"/>
      <c r="G831" s="24"/>
      <c r="H831" s="30"/>
      <c r="I831" s="101"/>
      <c r="J831" s="99"/>
      <c r="K831" s="26"/>
      <c r="L831" s="26"/>
      <c r="M831" s="26"/>
      <c r="N831" s="26"/>
      <c r="O831" s="26"/>
    </row>
    <row r="832" spans="1:15" s="20" customFormat="1">
      <c r="A832" s="23" t="s">
        <v>1254</v>
      </c>
      <c r="B832" s="52" t="s">
        <v>173</v>
      </c>
      <c r="C832" s="23" t="s">
        <v>27</v>
      </c>
      <c r="D832" s="21" t="s">
        <v>27</v>
      </c>
      <c r="E832" s="25">
        <v>220</v>
      </c>
      <c r="F832" s="32"/>
      <c r="G832" s="24"/>
      <c r="H832" s="24"/>
      <c r="I832" s="101"/>
      <c r="J832" s="99"/>
      <c r="K832" s="26"/>
      <c r="L832" s="26"/>
      <c r="M832" s="26"/>
      <c r="N832" s="26"/>
      <c r="O832" s="26"/>
    </row>
    <row r="833" spans="1:15" s="20" customFormat="1">
      <c r="A833" s="1"/>
      <c r="B833" s="17"/>
      <c r="C833" s="1"/>
      <c r="D833" s="37"/>
      <c r="E833" s="30"/>
      <c r="F833" s="24"/>
      <c r="G833" s="24"/>
      <c r="H833" s="10"/>
      <c r="I833" s="101"/>
      <c r="J833" s="99"/>
      <c r="K833" s="26"/>
      <c r="L833" s="26"/>
      <c r="M833" s="26"/>
      <c r="N833" s="26"/>
      <c r="O833" s="26"/>
    </row>
    <row r="834" spans="1:15" s="20" customFormat="1">
      <c r="A834" s="16">
        <v>7</v>
      </c>
      <c r="B834" s="58" t="s">
        <v>166</v>
      </c>
      <c r="C834" s="27"/>
      <c r="D834" s="41"/>
      <c r="E834" s="360"/>
      <c r="F834" s="360"/>
      <c r="G834" s="10"/>
      <c r="H834" s="24"/>
      <c r="I834" s="10"/>
      <c r="J834" s="99"/>
      <c r="K834" s="26"/>
      <c r="L834" s="26"/>
      <c r="M834" s="26"/>
      <c r="N834" s="26"/>
      <c r="O834" s="26"/>
    </row>
    <row r="835" spans="1:15" s="20" customFormat="1">
      <c r="A835" s="16" t="s">
        <v>655</v>
      </c>
      <c r="B835" s="98" t="s">
        <v>664</v>
      </c>
      <c r="C835" s="48"/>
      <c r="D835" s="49"/>
      <c r="E835" s="359"/>
      <c r="F835" s="359"/>
      <c r="G835" s="24"/>
      <c r="H835" s="30"/>
      <c r="I835" s="10"/>
      <c r="J835" s="99"/>
      <c r="K835" s="26"/>
      <c r="L835" s="26"/>
      <c r="M835" s="26"/>
      <c r="N835" s="26"/>
      <c r="O835" s="26"/>
    </row>
    <row r="836" spans="1:15" s="20" customFormat="1">
      <c r="A836" s="23" t="s">
        <v>133</v>
      </c>
      <c r="B836" s="52" t="s">
        <v>1504</v>
      </c>
      <c r="C836" s="114" t="s">
        <v>7</v>
      </c>
      <c r="D836" s="115" t="s">
        <v>7</v>
      </c>
      <c r="E836" s="329">
        <v>1120</v>
      </c>
      <c r="F836" s="32"/>
      <c r="G836" s="24"/>
      <c r="H836" s="30"/>
      <c r="I836" s="46"/>
      <c r="J836" s="99"/>
      <c r="K836" s="26"/>
      <c r="L836" s="26"/>
      <c r="M836" s="26"/>
      <c r="N836" s="26"/>
      <c r="O836" s="26"/>
    </row>
    <row r="837" spans="1:15" s="20" customFormat="1">
      <c r="A837" s="23" t="s">
        <v>134</v>
      </c>
      <c r="B837" s="52" t="s">
        <v>1559</v>
      </c>
      <c r="C837" s="14" t="s">
        <v>7</v>
      </c>
      <c r="D837" s="15" t="s">
        <v>7</v>
      </c>
      <c r="E837" s="328">
        <v>960</v>
      </c>
      <c r="F837" s="32"/>
      <c r="G837" s="24"/>
      <c r="H837" s="30"/>
      <c r="I837" s="101"/>
      <c r="J837" s="99"/>
      <c r="K837" s="26"/>
      <c r="L837" s="26"/>
      <c r="M837" s="26"/>
      <c r="N837" s="26"/>
      <c r="O837" s="26"/>
    </row>
    <row r="838" spans="1:15" s="20" customFormat="1">
      <c r="A838" s="16" t="s">
        <v>656</v>
      </c>
      <c r="B838" s="330" t="s">
        <v>1425</v>
      </c>
      <c r="C838" s="331"/>
      <c r="D838" s="129"/>
      <c r="E838" s="359"/>
      <c r="F838" s="359"/>
      <c r="G838" s="24"/>
      <c r="H838" s="30"/>
      <c r="I838" s="101"/>
      <c r="J838" s="99"/>
      <c r="K838" s="26"/>
      <c r="L838" s="26"/>
      <c r="M838" s="26"/>
      <c r="N838" s="26"/>
      <c r="O838" s="26"/>
    </row>
    <row r="839" spans="1:15" s="20" customFormat="1">
      <c r="A839" s="23" t="s">
        <v>135</v>
      </c>
      <c r="B839" s="52" t="s">
        <v>1551</v>
      </c>
      <c r="C839" s="14" t="s">
        <v>7</v>
      </c>
      <c r="D839" s="15" t="s">
        <v>7</v>
      </c>
      <c r="E839" s="328">
        <v>2450</v>
      </c>
      <c r="F839" s="32"/>
      <c r="G839" s="24"/>
      <c r="H839" s="30"/>
      <c r="I839" s="101"/>
      <c r="J839" s="99"/>
      <c r="K839" s="26"/>
      <c r="L839" s="26"/>
      <c r="M839" s="26"/>
      <c r="N839" s="26"/>
      <c r="O839" s="26"/>
    </row>
    <row r="840" spans="1:15" s="20" customFormat="1">
      <c r="A840" s="23" t="s">
        <v>136</v>
      </c>
      <c r="B840" s="52" t="s">
        <v>1553</v>
      </c>
      <c r="C840" s="14" t="s">
        <v>7</v>
      </c>
      <c r="D840" s="15" t="s">
        <v>7</v>
      </c>
      <c r="E840" s="328">
        <v>1500</v>
      </c>
      <c r="F840" s="32"/>
      <c r="G840" s="10"/>
      <c r="H840" s="30"/>
      <c r="I840" s="46"/>
      <c r="J840" s="99"/>
      <c r="K840" s="26"/>
      <c r="L840" s="26"/>
      <c r="M840" s="26"/>
      <c r="N840" s="26"/>
      <c r="O840" s="26"/>
    </row>
    <row r="841" spans="1:15" s="20" customFormat="1">
      <c r="A841" s="16" t="s">
        <v>1506</v>
      </c>
      <c r="B841" s="330" t="s">
        <v>1426</v>
      </c>
      <c r="C841" s="331"/>
      <c r="D841" s="129"/>
      <c r="E841" s="359"/>
      <c r="F841" s="359"/>
      <c r="G841" s="24"/>
      <c r="H841" s="30"/>
      <c r="I841" s="101"/>
      <c r="J841" s="99"/>
      <c r="K841" s="26"/>
      <c r="L841" s="26"/>
      <c r="M841" s="26"/>
      <c r="N841" s="26"/>
      <c r="O841" s="26"/>
    </row>
    <row r="842" spans="1:15" s="20" customFormat="1">
      <c r="A842" s="23" t="s">
        <v>1507</v>
      </c>
      <c r="B842" s="52" t="s">
        <v>1552</v>
      </c>
      <c r="C842" s="14" t="s">
        <v>7</v>
      </c>
      <c r="D842" s="15" t="s">
        <v>7</v>
      </c>
      <c r="E842" s="328">
        <v>3765</v>
      </c>
      <c r="F842" s="32"/>
      <c r="G842" s="24"/>
      <c r="H842" s="30"/>
      <c r="I842" s="101"/>
      <c r="J842" s="99"/>
      <c r="K842" s="26"/>
      <c r="L842" s="26"/>
      <c r="M842" s="26"/>
      <c r="N842" s="26"/>
      <c r="O842" s="26"/>
    </row>
    <row r="843" spans="1:15" s="20" customFormat="1">
      <c r="A843" s="23" t="s">
        <v>1508</v>
      </c>
      <c r="B843" s="52" t="s">
        <v>1553</v>
      </c>
      <c r="C843" s="14" t="s">
        <v>7</v>
      </c>
      <c r="D843" s="15" t="s">
        <v>7</v>
      </c>
      <c r="E843" s="328">
        <v>2340</v>
      </c>
      <c r="F843" s="32"/>
      <c r="G843" s="24"/>
      <c r="H843" s="30"/>
      <c r="I843" s="101"/>
      <c r="J843" s="99"/>
      <c r="K843" s="26"/>
      <c r="L843" s="26"/>
      <c r="M843" s="26"/>
      <c r="N843" s="26"/>
      <c r="O843" s="26"/>
    </row>
    <row r="844" spans="1:15" s="20" customFormat="1">
      <c r="A844" s="1"/>
      <c r="B844" s="17"/>
      <c r="C844" s="8"/>
      <c r="D844" s="39"/>
      <c r="E844" s="30"/>
      <c r="F844" s="24"/>
      <c r="G844" s="24"/>
      <c r="H844" s="10"/>
      <c r="I844" s="46"/>
      <c r="J844" s="99"/>
      <c r="K844" s="26"/>
      <c r="L844" s="26"/>
      <c r="M844" s="26"/>
      <c r="N844" s="26"/>
      <c r="O844" s="26"/>
    </row>
    <row r="845" spans="1:15" s="20" customFormat="1">
      <c r="A845" s="16">
        <v>8</v>
      </c>
      <c r="B845" s="58" t="s">
        <v>178</v>
      </c>
      <c r="C845" s="27"/>
      <c r="D845" s="41"/>
      <c r="E845" s="360"/>
      <c r="F845" s="360"/>
      <c r="G845" s="10"/>
      <c r="H845" s="10"/>
      <c r="I845" s="101"/>
      <c r="J845" s="99"/>
      <c r="K845" s="26"/>
      <c r="L845" s="26"/>
      <c r="M845" s="26"/>
      <c r="N845" s="26"/>
      <c r="O845" s="26"/>
    </row>
    <row r="846" spans="1:15" s="20" customFormat="1">
      <c r="A846" s="16" t="s">
        <v>657</v>
      </c>
      <c r="B846" s="330" t="s">
        <v>665</v>
      </c>
      <c r="C846" s="331"/>
      <c r="D846" s="129"/>
      <c r="E846" s="359"/>
      <c r="F846" s="359"/>
      <c r="G846" s="10"/>
      <c r="H846" s="30"/>
      <c r="I846" s="101"/>
      <c r="J846" s="99"/>
      <c r="K846" s="26"/>
      <c r="L846" s="26"/>
      <c r="M846" s="26"/>
      <c r="N846" s="26"/>
      <c r="O846" s="26"/>
    </row>
    <row r="847" spans="1:15" s="20" customFormat="1">
      <c r="A847" s="23" t="s">
        <v>139</v>
      </c>
      <c r="B847" s="52" t="s">
        <v>1505</v>
      </c>
      <c r="C847" s="23" t="s">
        <v>7</v>
      </c>
      <c r="D847" s="21" t="s">
        <v>7</v>
      </c>
      <c r="E847" s="328">
        <v>1580</v>
      </c>
      <c r="F847" s="32"/>
      <c r="G847" s="10"/>
      <c r="H847" s="30"/>
      <c r="I847" s="101"/>
      <c r="J847" s="99"/>
      <c r="K847" s="26"/>
      <c r="L847" s="26"/>
      <c r="M847" s="26"/>
      <c r="N847" s="26"/>
      <c r="O847" s="26"/>
    </row>
    <row r="848" spans="1:15" s="20" customFormat="1">
      <c r="A848" s="23" t="s">
        <v>141</v>
      </c>
      <c r="B848" s="52" t="s">
        <v>1560</v>
      </c>
      <c r="C848" s="23" t="s">
        <v>7</v>
      </c>
      <c r="D848" s="21" t="s">
        <v>7</v>
      </c>
      <c r="E848" s="328">
        <v>1265</v>
      </c>
      <c r="F848" s="32"/>
      <c r="G848" s="10"/>
      <c r="H848" s="30"/>
      <c r="I848" s="46"/>
      <c r="J848" s="99"/>
      <c r="K848" s="26"/>
      <c r="L848" s="26"/>
      <c r="M848" s="26"/>
      <c r="N848" s="26"/>
      <c r="O848" s="26"/>
    </row>
    <row r="849" spans="1:15" s="20" customFormat="1">
      <c r="A849" s="16" t="s">
        <v>658</v>
      </c>
      <c r="B849" s="330" t="s">
        <v>666</v>
      </c>
      <c r="C849" s="331"/>
      <c r="D849" s="129"/>
      <c r="E849" s="359"/>
      <c r="F849" s="359"/>
      <c r="G849" s="6"/>
      <c r="H849" s="30"/>
      <c r="I849" s="101"/>
      <c r="J849" s="99"/>
      <c r="K849" s="26"/>
      <c r="L849" s="26"/>
      <c r="M849" s="26"/>
      <c r="N849" s="26"/>
      <c r="O849" s="26"/>
    </row>
    <row r="850" spans="1:15" s="20" customFormat="1">
      <c r="A850" s="23" t="s">
        <v>149</v>
      </c>
      <c r="B850" s="52" t="s">
        <v>1186</v>
      </c>
      <c r="C850" s="23" t="s">
        <v>7</v>
      </c>
      <c r="D850" s="21" t="s">
        <v>7</v>
      </c>
      <c r="E850" s="328">
        <v>2950</v>
      </c>
      <c r="F850" s="32"/>
      <c r="G850" s="6"/>
      <c r="H850" s="269"/>
      <c r="I850" s="101"/>
      <c r="J850" s="99"/>
      <c r="K850" s="26"/>
      <c r="L850" s="26"/>
      <c r="M850" s="26"/>
      <c r="N850" s="26"/>
      <c r="O850" s="26"/>
    </row>
    <row r="851" spans="1:15" s="20" customFormat="1">
      <c r="A851" s="23" t="s">
        <v>152</v>
      </c>
      <c r="B851" s="52" t="s">
        <v>684</v>
      </c>
      <c r="C851" s="23" t="s">
        <v>7</v>
      </c>
      <c r="D851" s="21" t="s">
        <v>7</v>
      </c>
      <c r="E851" s="328">
        <v>2600</v>
      </c>
      <c r="F851" s="32"/>
      <c r="G851" s="24"/>
      <c r="H851" s="30"/>
      <c r="I851" s="101"/>
      <c r="J851" s="99"/>
      <c r="K851" s="26"/>
      <c r="L851" s="26"/>
      <c r="M851" s="26"/>
      <c r="N851" s="26"/>
      <c r="O851" s="26"/>
    </row>
    <row r="852" spans="1:15" s="20" customFormat="1">
      <c r="A852" s="23" t="s">
        <v>154</v>
      </c>
      <c r="B852" s="52" t="s">
        <v>50</v>
      </c>
      <c r="C852" s="23" t="s">
        <v>7</v>
      </c>
      <c r="D852" s="21" t="s">
        <v>7</v>
      </c>
      <c r="E852" s="328">
        <v>2000</v>
      </c>
      <c r="F852" s="32"/>
      <c r="G852" s="24"/>
      <c r="H852" s="30"/>
      <c r="I852" s="101"/>
      <c r="J852" s="99"/>
      <c r="K852" s="26"/>
      <c r="L852" s="26"/>
      <c r="M852" s="26"/>
      <c r="N852" s="26"/>
      <c r="O852" s="26"/>
    </row>
    <row r="853" spans="1:15" s="20" customFormat="1">
      <c r="A853" s="23" t="s">
        <v>156</v>
      </c>
      <c r="B853" s="52" t="s">
        <v>59</v>
      </c>
      <c r="C853" s="23" t="s">
        <v>7</v>
      </c>
      <c r="D853" s="21" t="s">
        <v>7</v>
      </c>
      <c r="E853" s="328">
        <v>1580</v>
      </c>
      <c r="F853" s="32"/>
      <c r="G853" s="6"/>
      <c r="H853" s="30"/>
      <c r="I853" s="24"/>
      <c r="J853" s="99"/>
      <c r="K853" s="26"/>
      <c r="L853" s="26"/>
      <c r="M853" s="26"/>
      <c r="N853" s="26"/>
      <c r="O853" s="26"/>
    </row>
    <row r="854" spans="1:15" s="20" customFormat="1">
      <c r="A854" s="23" t="s">
        <v>1255</v>
      </c>
      <c r="B854" s="52" t="s">
        <v>714</v>
      </c>
      <c r="C854" s="23" t="s">
        <v>7</v>
      </c>
      <c r="D854" s="21" t="s">
        <v>7</v>
      </c>
      <c r="E854" s="328">
        <v>1550</v>
      </c>
      <c r="F854" s="32"/>
      <c r="G854" s="44"/>
      <c r="H854" s="30"/>
      <c r="I854" s="46"/>
      <c r="J854" s="99"/>
      <c r="K854" s="26"/>
      <c r="L854" s="26"/>
      <c r="M854" s="26"/>
      <c r="N854" s="26"/>
      <c r="O854" s="26"/>
    </row>
    <row r="855" spans="1:15" s="20" customFormat="1">
      <c r="A855" s="23" t="s">
        <v>1509</v>
      </c>
      <c r="B855" s="52" t="s">
        <v>993</v>
      </c>
      <c r="C855" s="23" t="s">
        <v>7</v>
      </c>
      <c r="D855" s="21" t="s">
        <v>7</v>
      </c>
      <c r="E855" s="328">
        <v>1580</v>
      </c>
      <c r="F855" s="32"/>
      <c r="G855" s="44"/>
      <c r="H855" s="269"/>
      <c r="I855" s="101"/>
      <c r="J855" s="99"/>
      <c r="K855" s="26"/>
      <c r="L855" s="26"/>
      <c r="M855" s="26"/>
      <c r="N855" s="26"/>
      <c r="O855" s="26"/>
    </row>
    <row r="856" spans="1:15" s="20" customFormat="1">
      <c r="A856" s="16" t="s">
        <v>659</v>
      </c>
      <c r="B856" s="127" t="s">
        <v>667</v>
      </c>
      <c r="C856" s="128"/>
      <c r="D856" s="129"/>
      <c r="E856" s="359"/>
      <c r="F856" s="359"/>
      <c r="G856" s="6"/>
      <c r="H856" s="30"/>
      <c r="I856" s="101"/>
      <c r="J856" s="99"/>
      <c r="K856" s="26"/>
      <c r="L856" s="26"/>
      <c r="M856" s="26"/>
      <c r="N856" s="26"/>
      <c r="O856" s="26"/>
    </row>
    <row r="857" spans="1:15" s="20" customFormat="1">
      <c r="A857" s="23" t="s">
        <v>160</v>
      </c>
      <c r="B857" s="52" t="s">
        <v>179</v>
      </c>
      <c r="C857" s="21" t="s">
        <v>151</v>
      </c>
      <c r="D857" s="21" t="s">
        <v>151</v>
      </c>
      <c r="E857" s="97">
        <v>850</v>
      </c>
      <c r="F857" s="32"/>
      <c r="G857" s="6"/>
      <c r="H857" s="30"/>
      <c r="I857" s="101"/>
      <c r="J857" s="99"/>
      <c r="K857" s="26"/>
      <c r="L857" s="26"/>
      <c r="M857" s="26"/>
      <c r="N857" s="26"/>
      <c r="O857" s="26"/>
    </row>
    <row r="858" spans="1:15" s="20" customFormat="1">
      <c r="A858" s="23" t="s">
        <v>162</v>
      </c>
      <c r="B858" s="52" t="s">
        <v>50</v>
      </c>
      <c r="C858" s="14" t="s">
        <v>180</v>
      </c>
      <c r="D858" s="15" t="s">
        <v>180</v>
      </c>
      <c r="E858" s="303">
        <v>800</v>
      </c>
      <c r="F858" s="32"/>
      <c r="G858" s="6"/>
      <c r="H858" s="30"/>
      <c r="I858" s="101"/>
      <c r="J858" s="99"/>
      <c r="K858" s="26"/>
      <c r="L858" s="26"/>
      <c r="M858" s="26"/>
      <c r="N858" s="26"/>
      <c r="O858" s="26"/>
    </row>
    <row r="859" spans="1:15" s="20" customFormat="1">
      <c r="A859" s="23" t="s">
        <v>164</v>
      </c>
      <c r="B859" s="52" t="s">
        <v>59</v>
      </c>
      <c r="C859" s="14" t="s">
        <v>180</v>
      </c>
      <c r="D859" s="15" t="s">
        <v>180</v>
      </c>
      <c r="E859" s="97">
        <v>550</v>
      </c>
      <c r="F859" s="32"/>
      <c r="G859" s="24"/>
      <c r="H859" s="30"/>
      <c r="I859" s="101"/>
      <c r="J859" s="99"/>
      <c r="K859" s="26"/>
      <c r="L859" s="26"/>
      <c r="M859" s="26"/>
      <c r="N859" s="26"/>
      <c r="O859" s="26"/>
    </row>
    <row r="860" spans="1:15" s="20" customFormat="1">
      <c r="A860" s="23" t="s">
        <v>1256</v>
      </c>
      <c r="B860" s="52" t="s">
        <v>603</v>
      </c>
      <c r="C860" s="14" t="s">
        <v>158</v>
      </c>
      <c r="D860" s="15" t="s">
        <v>158</v>
      </c>
      <c r="E860" s="97">
        <v>850</v>
      </c>
      <c r="F860" s="32"/>
      <c r="G860" s="24"/>
      <c r="H860" s="30"/>
      <c r="I860" s="101"/>
      <c r="J860" s="99"/>
      <c r="K860" s="26"/>
      <c r="L860" s="26"/>
      <c r="M860" s="26"/>
      <c r="N860" s="26"/>
      <c r="O860" s="26"/>
    </row>
    <row r="861" spans="1:15" s="20" customFormat="1">
      <c r="A861" s="23" t="s">
        <v>1257</v>
      </c>
      <c r="B861" s="52" t="s">
        <v>604</v>
      </c>
      <c r="C861" s="14" t="s">
        <v>158</v>
      </c>
      <c r="D861" s="15" t="s">
        <v>158</v>
      </c>
      <c r="E861" s="97">
        <v>450</v>
      </c>
      <c r="F861" s="32"/>
      <c r="G861" s="24"/>
      <c r="H861" s="30"/>
      <c r="I861" s="101"/>
      <c r="J861" s="99"/>
      <c r="K861" s="26"/>
      <c r="L861" s="26"/>
      <c r="M861" s="26"/>
      <c r="N861" s="26"/>
      <c r="O861" s="26"/>
    </row>
    <row r="862" spans="1:15" s="20" customFormat="1">
      <c r="A862" s="23" t="s">
        <v>1258</v>
      </c>
      <c r="B862" s="52" t="s">
        <v>605</v>
      </c>
      <c r="C862" s="14" t="s">
        <v>158</v>
      </c>
      <c r="D862" s="15" t="s">
        <v>158</v>
      </c>
      <c r="E862" s="97">
        <v>340</v>
      </c>
      <c r="F862" s="32"/>
      <c r="G862" s="24"/>
      <c r="H862" s="30"/>
      <c r="I862" s="101"/>
      <c r="J862" s="99"/>
      <c r="K862" s="26"/>
      <c r="L862" s="26"/>
      <c r="M862" s="26"/>
      <c r="N862" s="26"/>
      <c r="O862" s="26"/>
    </row>
    <row r="863" spans="1:15" s="20" customFormat="1" ht="24">
      <c r="A863" s="23" t="s">
        <v>1510</v>
      </c>
      <c r="B863" s="52" t="s">
        <v>1554</v>
      </c>
      <c r="C863" s="14" t="s">
        <v>151</v>
      </c>
      <c r="D863" s="15" t="s">
        <v>151</v>
      </c>
      <c r="E863" s="97">
        <v>475</v>
      </c>
      <c r="F863" s="32"/>
      <c r="G863" s="24"/>
      <c r="H863" s="30"/>
      <c r="I863" s="101"/>
      <c r="J863" s="99"/>
      <c r="K863" s="26"/>
      <c r="L863" s="26"/>
      <c r="M863" s="26"/>
      <c r="N863" s="26"/>
      <c r="O863" s="26"/>
    </row>
    <row r="864" spans="1:15" s="20" customFormat="1">
      <c r="A864" s="18"/>
      <c r="B864" s="19"/>
      <c r="C864" s="18"/>
      <c r="D864" s="40"/>
      <c r="E864" s="31"/>
      <c r="F864" s="24"/>
      <c r="G864" s="24"/>
      <c r="H864" s="10"/>
      <c r="I864" s="101"/>
      <c r="J864" s="99"/>
      <c r="K864" s="26"/>
      <c r="L864" s="26"/>
      <c r="M864" s="26"/>
      <c r="N864" s="26"/>
      <c r="O864" s="26"/>
    </row>
    <row r="865" spans="1:15" s="20" customFormat="1">
      <c r="A865" s="16">
        <v>9</v>
      </c>
      <c r="B865" s="58" t="s">
        <v>181</v>
      </c>
      <c r="C865" s="27"/>
      <c r="D865" s="41"/>
      <c r="E865" s="360"/>
      <c r="F865" s="360"/>
      <c r="G865" s="10"/>
      <c r="H865" s="10"/>
      <c r="I865" s="101"/>
      <c r="J865" s="99"/>
      <c r="K865" s="26"/>
      <c r="L865" s="26"/>
      <c r="M865" s="26"/>
      <c r="N865" s="26"/>
      <c r="O865" s="26"/>
    </row>
    <row r="866" spans="1:15" s="20" customFormat="1">
      <c r="A866" s="16" t="s">
        <v>660</v>
      </c>
      <c r="B866" s="47" t="s">
        <v>182</v>
      </c>
      <c r="C866" s="48"/>
      <c r="D866" s="49"/>
      <c r="E866" s="359"/>
      <c r="F866" s="359"/>
      <c r="G866" s="10"/>
      <c r="H866" s="30"/>
      <c r="I866" s="101"/>
      <c r="J866" s="99"/>
      <c r="K866" s="26"/>
      <c r="L866" s="26"/>
      <c r="M866" s="26"/>
      <c r="N866" s="26"/>
      <c r="O866" s="26"/>
    </row>
    <row r="867" spans="1:15" s="20" customFormat="1">
      <c r="A867" s="23" t="s">
        <v>174</v>
      </c>
      <c r="B867" s="52" t="s">
        <v>695</v>
      </c>
      <c r="C867" s="23" t="s">
        <v>99</v>
      </c>
      <c r="D867" s="21" t="s">
        <v>99</v>
      </c>
      <c r="E867" s="328">
        <v>1600</v>
      </c>
      <c r="F867" s="32"/>
      <c r="G867" s="10"/>
      <c r="H867" s="30"/>
      <c r="I867" s="101"/>
      <c r="J867" s="99"/>
      <c r="K867" s="26"/>
      <c r="L867" s="26"/>
      <c r="M867" s="26"/>
      <c r="N867" s="26"/>
      <c r="O867" s="26"/>
    </row>
    <row r="868" spans="1:15" s="20" customFormat="1">
      <c r="A868" s="23" t="s">
        <v>175</v>
      </c>
      <c r="B868" s="52" t="s">
        <v>185</v>
      </c>
      <c r="C868" s="23" t="s">
        <v>186</v>
      </c>
      <c r="D868" s="21" t="s">
        <v>7</v>
      </c>
      <c r="E868" s="328">
        <v>1800</v>
      </c>
      <c r="F868" s="32"/>
      <c r="G868" s="10"/>
      <c r="H868" s="30"/>
      <c r="I868" s="101"/>
      <c r="J868" s="99"/>
      <c r="K868" s="26"/>
      <c r="L868" s="26"/>
      <c r="M868" s="26"/>
      <c r="N868" s="26"/>
      <c r="O868" s="26"/>
    </row>
    <row r="869" spans="1:15" s="20" customFormat="1" ht="24">
      <c r="A869" s="23" t="s">
        <v>1259</v>
      </c>
      <c r="B869" s="52" t="s">
        <v>1556</v>
      </c>
      <c r="C869" s="23" t="s">
        <v>186</v>
      </c>
      <c r="D869" s="21" t="s">
        <v>7</v>
      </c>
      <c r="E869" s="328">
        <v>900</v>
      </c>
      <c r="F869" s="32"/>
      <c r="G869" s="10"/>
      <c r="H869" s="30"/>
      <c r="I869" s="101"/>
      <c r="J869" s="99"/>
      <c r="K869" s="26"/>
      <c r="L869" s="26"/>
      <c r="M869" s="26"/>
      <c r="N869" s="26"/>
      <c r="O869" s="26"/>
    </row>
    <row r="870" spans="1:15" s="20" customFormat="1">
      <c r="A870" s="16" t="s">
        <v>661</v>
      </c>
      <c r="B870" s="330" t="s">
        <v>188</v>
      </c>
      <c r="C870" s="331"/>
      <c r="D870" s="129"/>
      <c r="E870" s="359"/>
      <c r="F870" s="359"/>
      <c r="G870" s="7"/>
      <c r="H870" s="30"/>
      <c r="I870" s="101"/>
      <c r="J870" s="99"/>
      <c r="K870" s="26"/>
      <c r="L870" s="26"/>
      <c r="M870" s="26"/>
      <c r="N870" s="26"/>
      <c r="O870" s="26"/>
    </row>
    <row r="871" spans="1:15" s="20" customFormat="1">
      <c r="A871" s="23" t="s">
        <v>176</v>
      </c>
      <c r="B871" s="52" t="s">
        <v>696</v>
      </c>
      <c r="C871" s="23" t="s">
        <v>99</v>
      </c>
      <c r="D871" s="21" t="s">
        <v>99</v>
      </c>
      <c r="E871" s="328">
        <v>1860</v>
      </c>
      <c r="F871" s="32"/>
      <c r="G871" s="10"/>
      <c r="H871" s="30"/>
      <c r="I871" s="101"/>
      <c r="J871" s="99"/>
      <c r="K871" s="26"/>
      <c r="L871" s="26"/>
      <c r="M871" s="26"/>
      <c r="N871" s="26"/>
      <c r="O871" s="26"/>
    </row>
    <row r="872" spans="1:15" s="20" customFormat="1">
      <c r="A872" s="23" t="s">
        <v>341</v>
      </c>
      <c r="B872" s="52" t="s">
        <v>189</v>
      </c>
      <c r="C872" s="23" t="s">
        <v>186</v>
      </c>
      <c r="D872" s="21" t="s">
        <v>7</v>
      </c>
      <c r="E872" s="328">
        <v>3000</v>
      </c>
      <c r="F872" s="32"/>
      <c r="G872" s="10"/>
      <c r="H872" s="30"/>
      <c r="I872" s="101"/>
      <c r="J872" s="99"/>
      <c r="K872" s="26"/>
      <c r="L872" s="26"/>
      <c r="M872" s="26"/>
      <c r="N872" s="26"/>
      <c r="O872" s="26"/>
    </row>
    <row r="873" spans="1:15" s="20" customFormat="1" ht="24">
      <c r="A873" s="23" t="s">
        <v>1260</v>
      </c>
      <c r="B873" s="52" t="s">
        <v>1557</v>
      </c>
      <c r="C873" s="23" t="s">
        <v>186</v>
      </c>
      <c r="D873" s="21" t="s">
        <v>7</v>
      </c>
      <c r="E873" s="328">
        <v>1500</v>
      </c>
      <c r="F873" s="116"/>
      <c r="G873" s="10"/>
      <c r="H873" s="30"/>
      <c r="I873" s="101"/>
      <c r="J873" s="99"/>
      <c r="K873" s="26"/>
      <c r="L873" s="26"/>
      <c r="M873" s="26"/>
      <c r="N873" s="26"/>
      <c r="O873" s="26"/>
    </row>
    <row r="874" spans="1:15" s="20" customFormat="1">
      <c r="A874" s="16" t="s">
        <v>662</v>
      </c>
      <c r="B874" s="330" t="s">
        <v>190</v>
      </c>
      <c r="C874" s="331"/>
      <c r="D874" s="129"/>
      <c r="E874" s="359"/>
      <c r="F874" s="359"/>
      <c r="G874" s="7"/>
      <c r="H874" s="30"/>
      <c r="I874" s="101"/>
      <c r="J874" s="99"/>
      <c r="K874" s="26"/>
      <c r="L874" s="26"/>
      <c r="M874" s="26"/>
      <c r="N874" s="26"/>
      <c r="O874" s="26"/>
    </row>
    <row r="875" spans="1:15" s="20" customFormat="1">
      <c r="A875" s="23" t="s">
        <v>177</v>
      </c>
      <c r="B875" s="52" t="s">
        <v>690</v>
      </c>
      <c r="C875" s="23" t="s">
        <v>74</v>
      </c>
      <c r="D875" s="21" t="s">
        <v>74</v>
      </c>
      <c r="E875" s="328">
        <v>2000</v>
      </c>
      <c r="F875" s="32"/>
      <c r="G875" s="10"/>
      <c r="H875" s="30"/>
      <c r="I875" s="101"/>
      <c r="J875" s="99"/>
      <c r="K875" s="26"/>
      <c r="L875" s="26"/>
      <c r="M875" s="26"/>
      <c r="N875" s="26"/>
      <c r="O875" s="26"/>
    </row>
    <row r="876" spans="1:15" s="20" customFormat="1">
      <c r="A876" s="23" t="s">
        <v>342</v>
      </c>
      <c r="B876" s="52" t="s">
        <v>191</v>
      </c>
      <c r="C876" s="23" t="s">
        <v>186</v>
      </c>
      <c r="D876" s="21" t="s">
        <v>7</v>
      </c>
      <c r="E876" s="328">
        <v>3570</v>
      </c>
      <c r="F876" s="32"/>
      <c r="G876" s="10"/>
      <c r="H876" s="30"/>
      <c r="I876" s="101"/>
      <c r="J876" s="99"/>
      <c r="K876" s="26"/>
      <c r="L876" s="26"/>
    </row>
    <row r="877" spans="1:15" s="20" customFormat="1" ht="24">
      <c r="A877" s="23" t="s">
        <v>1262</v>
      </c>
      <c r="B877" s="52" t="s">
        <v>1558</v>
      </c>
      <c r="C877" s="23" t="s">
        <v>186</v>
      </c>
      <c r="D877" s="21" t="s">
        <v>7</v>
      </c>
      <c r="E877" s="328">
        <v>1785</v>
      </c>
      <c r="F877" s="32"/>
      <c r="G877" s="10"/>
      <c r="H877" s="30"/>
      <c r="I877" s="101"/>
      <c r="J877" s="99"/>
      <c r="K877" s="26"/>
      <c r="L877" s="26"/>
      <c r="M877" s="26"/>
      <c r="N877" s="26"/>
      <c r="O877" s="26"/>
    </row>
    <row r="878" spans="1:15" s="20" customFormat="1">
      <c r="A878" s="16" t="s">
        <v>1261</v>
      </c>
      <c r="B878" s="330" t="s">
        <v>192</v>
      </c>
      <c r="C878" s="331"/>
      <c r="D878" s="129"/>
      <c r="E878" s="359"/>
      <c r="F878" s="359"/>
      <c r="G878" s="7"/>
      <c r="H878" s="30"/>
      <c r="I878" s="24"/>
      <c r="J878" s="99"/>
      <c r="K878" s="26"/>
      <c r="L878" s="26"/>
      <c r="M878" s="26"/>
      <c r="N878" s="26"/>
      <c r="O878" s="26"/>
    </row>
    <row r="879" spans="1:15" s="20" customFormat="1">
      <c r="A879" s="23" t="s">
        <v>1263</v>
      </c>
      <c r="B879" s="52" t="s">
        <v>193</v>
      </c>
      <c r="C879" s="23" t="s">
        <v>99</v>
      </c>
      <c r="D879" s="21" t="s">
        <v>99</v>
      </c>
      <c r="E879" s="328">
        <v>2000</v>
      </c>
      <c r="F879" s="32"/>
      <c r="G879" s="10"/>
      <c r="H879" s="30"/>
      <c r="I879" s="46"/>
      <c r="J879" s="99"/>
      <c r="K879" s="26"/>
      <c r="L879" s="26"/>
      <c r="M879" s="26"/>
      <c r="N879" s="26"/>
      <c r="O879" s="26"/>
    </row>
    <row r="880" spans="1:15" s="20" customFormat="1">
      <c r="A880" s="23" t="s">
        <v>1264</v>
      </c>
      <c r="B880" s="52" t="s">
        <v>194</v>
      </c>
      <c r="C880" s="23" t="s">
        <v>186</v>
      </c>
      <c r="D880" s="21" t="s">
        <v>7</v>
      </c>
      <c r="E880" s="328">
        <v>4500</v>
      </c>
      <c r="F880" s="32"/>
      <c r="G880" s="10"/>
      <c r="H880" s="30"/>
      <c r="I880" s="101"/>
      <c r="J880" s="99"/>
      <c r="K880" s="26"/>
      <c r="L880" s="26"/>
      <c r="M880" s="26"/>
      <c r="N880" s="26"/>
      <c r="O880" s="26"/>
    </row>
    <row r="881" spans="1:15" s="20" customFormat="1" ht="24">
      <c r="A881" s="23" t="s">
        <v>1265</v>
      </c>
      <c r="B881" s="52" t="s">
        <v>1555</v>
      </c>
      <c r="C881" s="23" t="s">
        <v>186</v>
      </c>
      <c r="D881" s="21" t="s">
        <v>7</v>
      </c>
      <c r="E881" s="328">
        <v>2250</v>
      </c>
      <c r="F881" s="32"/>
      <c r="G881" s="10"/>
      <c r="H881" s="30"/>
      <c r="I881" s="101"/>
      <c r="J881" s="99"/>
      <c r="K881" s="26"/>
      <c r="L881" s="26"/>
      <c r="M881" s="26"/>
      <c r="N881" s="26"/>
      <c r="O881" s="26"/>
    </row>
    <row r="882" spans="1:15" s="20" customFormat="1">
      <c r="A882" s="11"/>
      <c r="B882" s="42"/>
      <c r="C882" s="1"/>
      <c r="D882" s="37"/>
      <c r="E882" s="29"/>
      <c r="F882" s="24"/>
      <c r="G882" s="24"/>
      <c r="H882" s="24"/>
      <c r="I882" s="101"/>
      <c r="J882" s="99"/>
      <c r="K882" s="26"/>
      <c r="L882" s="26"/>
      <c r="M882" s="26"/>
      <c r="N882" s="26"/>
      <c r="O882" s="26"/>
    </row>
    <row r="883" spans="1:15" s="20" customFormat="1">
      <c r="A883" s="16">
        <v>10</v>
      </c>
      <c r="B883" s="58" t="s">
        <v>195</v>
      </c>
      <c r="C883" s="27"/>
      <c r="D883" s="41"/>
      <c r="E883" s="360"/>
      <c r="F883" s="360"/>
      <c r="G883" s="24"/>
      <c r="H883" s="30"/>
      <c r="I883" s="101"/>
      <c r="J883" s="99"/>
      <c r="K883" s="26"/>
      <c r="L883" s="26"/>
      <c r="M883" s="26"/>
      <c r="N883" s="26"/>
      <c r="O883" s="26"/>
    </row>
    <row r="884" spans="1:15" s="20" customFormat="1">
      <c r="A884" s="23" t="s">
        <v>452</v>
      </c>
      <c r="B884" s="52" t="s">
        <v>196</v>
      </c>
      <c r="C884" s="23" t="s">
        <v>522</v>
      </c>
      <c r="D884" s="21" t="s">
        <v>522</v>
      </c>
      <c r="E884" s="328">
        <v>175</v>
      </c>
      <c r="F884" s="32"/>
      <c r="G884" s="10"/>
      <c r="H884" s="30"/>
      <c r="I884" s="101"/>
      <c r="J884" s="99"/>
      <c r="K884" s="26"/>
      <c r="L884" s="26"/>
      <c r="M884" s="26"/>
      <c r="N884" s="26"/>
      <c r="O884" s="26"/>
    </row>
    <row r="885" spans="1:15" s="20" customFormat="1">
      <c r="A885" s="23" t="s">
        <v>1266</v>
      </c>
      <c r="B885" s="52" t="s">
        <v>197</v>
      </c>
      <c r="C885" s="23" t="s">
        <v>522</v>
      </c>
      <c r="D885" s="21" t="s">
        <v>522</v>
      </c>
      <c r="E885" s="328">
        <v>175</v>
      </c>
      <c r="F885" s="32"/>
      <c r="G885" s="10"/>
      <c r="H885" s="30"/>
      <c r="I885" s="10"/>
      <c r="J885" s="99"/>
      <c r="K885" s="26"/>
      <c r="L885" s="26"/>
      <c r="M885" s="26"/>
      <c r="N885" s="26"/>
      <c r="O885" s="26"/>
    </row>
    <row r="886" spans="1:15" s="20" customFormat="1">
      <c r="A886" s="23" t="s">
        <v>1267</v>
      </c>
      <c r="B886" s="52" t="s">
        <v>198</v>
      </c>
      <c r="C886" s="23" t="s">
        <v>522</v>
      </c>
      <c r="D886" s="21" t="s">
        <v>522</v>
      </c>
      <c r="E886" s="328">
        <v>75</v>
      </c>
      <c r="F886" s="32"/>
      <c r="G886" s="10"/>
      <c r="H886" s="30"/>
      <c r="I886" s="46"/>
      <c r="J886" s="99"/>
      <c r="K886" s="26"/>
      <c r="L886" s="26"/>
      <c r="M886" s="26"/>
      <c r="N886" s="26"/>
      <c r="O886" s="26"/>
    </row>
    <row r="887" spans="1:15" s="20" customFormat="1">
      <c r="A887" s="23" t="s">
        <v>1268</v>
      </c>
      <c r="B887" s="52" t="s">
        <v>199</v>
      </c>
      <c r="C887" s="23" t="s">
        <v>7</v>
      </c>
      <c r="D887" s="21" t="s">
        <v>7</v>
      </c>
      <c r="E887" s="328">
        <v>30</v>
      </c>
      <c r="F887" s="32"/>
      <c r="G887" s="10"/>
      <c r="H887" s="30"/>
      <c r="I887" s="101"/>
      <c r="J887" s="99"/>
      <c r="K887" s="26"/>
      <c r="L887" s="26"/>
      <c r="M887" s="26"/>
      <c r="N887" s="26"/>
      <c r="O887" s="26"/>
    </row>
    <row r="888" spans="1:15" s="20" customFormat="1">
      <c r="A888" s="23" t="s">
        <v>1269</v>
      </c>
      <c r="B888" s="52" t="s">
        <v>200</v>
      </c>
      <c r="C888" s="23" t="s">
        <v>522</v>
      </c>
      <c r="D888" s="21" t="s">
        <v>522</v>
      </c>
      <c r="E888" s="328">
        <v>60</v>
      </c>
      <c r="F888" s="32"/>
      <c r="G888" s="10"/>
      <c r="H888" s="30"/>
      <c r="I888" s="46"/>
      <c r="J888" s="99"/>
      <c r="K888" s="26"/>
      <c r="L888" s="26"/>
      <c r="M888" s="26"/>
      <c r="N888" s="26"/>
      <c r="O888" s="26"/>
    </row>
    <row r="889" spans="1:15" s="20" customFormat="1">
      <c r="A889" s="23" t="s">
        <v>1270</v>
      </c>
      <c r="B889" s="52" t="s">
        <v>201</v>
      </c>
      <c r="C889" s="23" t="s">
        <v>7</v>
      </c>
      <c r="D889" s="21" t="s">
        <v>7</v>
      </c>
      <c r="E889" s="328">
        <v>60</v>
      </c>
      <c r="F889" s="32"/>
      <c r="G889" s="10"/>
      <c r="H889" s="30"/>
      <c r="I889" s="101"/>
      <c r="J889" s="99"/>
      <c r="K889" s="26"/>
      <c r="L889" s="26"/>
      <c r="M889" s="26"/>
      <c r="N889" s="26"/>
      <c r="O889" s="26"/>
    </row>
    <row r="890" spans="1:15" s="20" customFormat="1">
      <c r="A890" s="23" t="s">
        <v>1271</v>
      </c>
      <c r="B890" s="52" t="s">
        <v>202</v>
      </c>
      <c r="C890" s="23" t="s">
        <v>522</v>
      </c>
      <c r="D890" s="21" t="s">
        <v>522</v>
      </c>
      <c r="E890" s="328">
        <v>120</v>
      </c>
      <c r="F890" s="32"/>
      <c r="G890" s="10"/>
      <c r="H890" s="30"/>
      <c r="I890" s="101"/>
      <c r="J890" s="99"/>
      <c r="K890" s="26"/>
      <c r="L890" s="26"/>
      <c r="M890" s="26"/>
      <c r="N890" s="26"/>
      <c r="O890" s="26"/>
    </row>
    <row r="891" spans="1:15" s="20" customFormat="1">
      <c r="A891" s="23" t="s">
        <v>1272</v>
      </c>
      <c r="B891" s="52" t="s">
        <v>203</v>
      </c>
      <c r="C891" s="23" t="s">
        <v>7</v>
      </c>
      <c r="D891" s="21" t="s">
        <v>7</v>
      </c>
      <c r="E891" s="328">
        <v>60</v>
      </c>
      <c r="F891" s="32"/>
      <c r="G891" s="10"/>
      <c r="H891" s="30"/>
      <c r="I891" s="101"/>
      <c r="J891" s="99"/>
      <c r="K891" s="26"/>
      <c r="L891" s="26"/>
      <c r="M891" s="26"/>
      <c r="N891" s="26"/>
      <c r="O891" s="26"/>
    </row>
    <row r="892" spans="1:15" s="20" customFormat="1">
      <c r="A892" s="23" t="s">
        <v>1273</v>
      </c>
      <c r="B892" s="52" t="s">
        <v>204</v>
      </c>
      <c r="C892" s="23" t="s">
        <v>522</v>
      </c>
      <c r="D892" s="21" t="s">
        <v>522</v>
      </c>
      <c r="E892" s="328">
        <v>120</v>
      </c>
      <c r="F892" s="32"/>
      <c r="G892" s="10"/>
      <c r="H892" s="30"/>
      <c r="I892" s="10"/>
      <c r="J892" s="99"/>
      <c r="K892" s="26"/>
      <c r="L892" s="26"/>
      <c r="M892" s="26"/>
      <c r="N892" s="26"/>
      <c r="O892" s="26"/>
    </row>
    <row r="893" spans="1:15" s="20" customFormat="1">
      <c r="A893" s="23" t="s">
        <v>1274</v>
      </c>
      <c r="B893" s="52" t="s">
        <v>692</v>
      </c>
      <c r="C893" s="23" t="s">
        <v>522</v>
      </c>
      <c r="D893" s="21" t="s">
        <v>522</v>
      </c>
      <c r="E893" s="328">
        <v>100</v>
      </c>
      <c r="F893" s="32"/>
      <c r="G893" s="10"/>
      <c r="H893" s="30"/>
      <c r="I893" s="24"/>
      <c r="J893" s="99"/>
      <c r="K893" s="26"/>
      <c r="L893" s="26"/>
      <c r="M893" s="26"/>
      <c r="N893" s="26"/>
      <c r="O893" s="26"/>
    </row>
    <row r="894" spans="1:15" s="20" customFormat="1">
      <c r="A894" s="23" t="s">
        <v>1275</v>
      </c>
      <c r="B894" s="52" t="s">
        <v>842</v>
      </c>
      <c r="C894" s="23" t="s">
        <v>522</v>
      </c>
      <c r="D894" s="21" t="s">
        <v>522</v>
      </c>
      <c r="E894" s="328">
        <v>75</v>
      </c>
      <c r="F894" s="32"/>
      <c r="G894" s="10"/>
      <c r="H894" s="30"/>
      <c r="I894" s="46"/>
      <c r="J894" s="99"/>
      <c r="K894" s="26"/>
      <c r="L894" s="26"/>
      <c r="M894" s="26"/>
      <c r="N894" s="26"/>
      <c r="O894" s="26"/>
    </row>
    <row r="895" spans="1:15" s="20" customFormat="1">
      <c r="A895" s="23" t="s">
        <v>1276</v>
      </c>
      <c r="B895" s="52" t="s">
        <v>691</v>
      </c>
      <c r="C895" s="23" t="s">
        <v>27</v>
      </c>
      <c r="D895" s="21" t="s">
        <v>27</v>
      </c>
      <c r="E895" s="328">
        <v>120</v>
      </c>
      <c r="F895" s="32"/>
      <c r="G895" s="10"/>
      <c r="H895" s="30"/>
      <c r="I895" s="101"/>
      <c r="J895" s="99"/>
      <c r="K895" s="26"/>
      <c r="L895" s="26"/>
      <c r="M895" s="26"/>
      <c r="N895" s="26"/>
      <c r="O895" s="26"/>
    </row>
    <row r="896" spans="1:15" s="20" customFormat="1">
      <c r="A896" s="23" t="s">
        <v>1277</v>
      </c>
      <c r="B896" s="52" t="s">
        <v>205</v>
      </c>
      <c r="C896" s="23" t="s">
        <v>180</v>
      </c>
      <c r="D896" s="21" t="s">
        <v>180</v>
      </c>
      <c r="E896" s="328">
        <v>75</v>
      </c>
      <c r="F896" s="32"/>
      <c r="G896" s="10"/>
      <c r="H896" s="30"/>
      <c r="I896" s="101"/>
      <c r="J896" s="99"/>
      <c r="K896" s="26"/>
      <c r="L896" s="26"/>
      <c r="M896" s="26"/>
      <c r="N896" s="26"/>
      <c r="O896" s="26"/>
    </row>
    <row r="897" spans="1:15" s="20" customFormat="1">
      <c r="A897" s="23" t="s">
        <v>1278</v>
      </c>
      <c r="B897" s="52" t="s">
        <v>206</v>
      </c>
      <c r="C897" s="23" t="s">
        <v>46</v>
      </c>
      <c r="D897" s="21" t="s">
        <v>46</v>
      </c>
      <c r="E897" s="328">
        <v>120</v>
      </c>
      <c r="F897" s="32"/>
      <c r="G897" s="10"/>
      <c r="H897" s="296"/>
      <c r="I897" s="46"/>
      <c r="J897" s="99"/>
      <c r="K897" s="26"/>
      <c r="L897" s="26"/>
      <c r="M897" s="26"/>
      <c r="N897" s="26"/>
      <c r="O897" s="26"/>
    </row>
    <row r="898" spans="1:15" s="20" customFormat="1">
      <c r="A898" s="23" t="s">
        <v>1279</v>
      </c>
      <c r="B898" s="52" t="s">
        <v>338</v>
      </c>
      <c r="C898" s="23" t="s">
        <v>50</v>
      </c>
      <c r="D898" s="21" t="s">
        <v>50</v>
      </c>
      <c r="E898" s="328">
        <v>60</v>
      </c>
      <c r="F898" s="32"/>
      <c r="G898" s="10"/>
      <c r="H898" s="30"/>
      <c r="I898" s="101"/>
      <c r="J898" s="99"/>
      <c r="K898" s="26"/>
      <c r="L898" s="26"/>
      <c r="M898" s="26"/>
      <c r="N898" s="26"/>
      <c r="O898" s="26"/>
    </row>
    <row r="899" spans="1:15" s="20" customFormat="1">
      <c r="A899" s="23" t="s">
        <v>1280</v>
      </c>
      <c r="B899" s="52" t="s">
        <v>339</v>
      </c>
      <c r="C899" s="23" t="s">
        <v>50</v>
      </c>
      <c r="D899" s="21" t="s">
        <v>50</v>
      </c>
      <c r="E899" s="328">
        <v>60</v>
      </c>
      <c r="F899" s="32"/>
      <c r="G899" s="10"/>
      <c r="H899" s="30"/>
      <c r="I899" s="101"/>
      <c r="J899" s="99"/>
      <c r="K899" s="26"/>
      <c r="L899" s="26"/>
      <c r="M899" s="26"/>
      <c r="N899" s="26"/>
      <c r="O899" s="26"/>
    </row>
    <row r="900" spans="1:15" s="20" customFormat="1">
      <c r="A900" s="23" t="s">
        <v>1281</v>
      </c>
      <c r="B900" s="52" t="s">
        <v>340</v>
      </c>
      <c r="C900" s="23" t="s">
        <v>180</v>
      </c>
      <c r="D900" s="21" t="s">
        <v>180</v>
      </c>
      <c r="E900" s="328">
        <v>170</v>
      </c>
      <c r="F900" s="32"/>
      <c r="G900" s="10"/>
      <c r="H900" s="30"/>
      <c r="I900" s="101"/>
      <c r="J900" s="99"/>
      <c r="K900" s="26"/>
      <c r="L900" s="26"/>
      <c r="M900" s="26"/>
      <c r="N900" s="26"/>
      <c r="O900" s="26"/>
    </row>
    <row r="901" spans="1:15" s="20" customFormat="1">
      <c r="A901" s="23" t="s">
        <v>1282</v>
      </c>
      <c r="B901" s="52" t="s">
        <v>410</v>
      </c>
      <c r="C901" s="23" t="s">
        <v>27</v>
      </c>
      <c r="D901" s="21" t="s">
        <v>27</v>
      </c>
      <c r="E901" s="328">
        <v>540</v>
      </c>
      <c r="F901" s="32"/>
      <c r="G901" s="10"/>
      <c r="H901" s="30"/>
      <c r="I901" s="9"/>
      <c r="J901" s="99"/>
      <c r="K901" s="26"/>
      <c r="L901" s="26"/>
      <c r="M901" s="26"/>
      <c r="N901" s="26"/>
      <c r="O901" s="26"/>
    </row>
    <row r="902" spans="1:15" s="20" customFormat="1">
      <c r="A902" s="23" t="s">
        <v>1283</v>
      </c>
      <c r="B902" s="52" t="s">
        <v>434</v>
      </c>
      <c r="C902" s="23" t="s">
        <v>27</v>
      </c>
      <c r="D902" s="21" t="s">
        <v>27</v>
      </c>
      <c r="E902" s="320">
        <v>1080</v>
      </c>
      <c r="F902" s="292"/>
      <c r="G902" s="10"/>
      <c r="H902" s="30"/>
      <c r="I902" s="46"/>
      <c r="J902" s="99"/>
      <c r="K902" s="26"/>
      <c r="L902" s="26"/>
      <c r="M902" s="26"/>
      <c r="N902" s="26"/>
      <c r="O902" s="26"/>
    </row>
    <row r="903" spans="1:15" s="20" customFormat="1">
      <c r="A903" s="23"/>
      <c r="B903" s="59"/>
      <c r="C903" s="27"/>
      <c r="D903" s="41"/>
      <c r="E903" s="289"/>
      <c r="F903" s="293"/>
      <c r="G903" s="10"/>
      <c r="H903" s="24"/>
      <c r="I903" s="46"/>
      <c r="J903" s="99"/>
      <c r="K903" s="26"/>
      <c r="L903" s="26"/>
      <c r="M903" s="26"/>
      <c r="N903" s="26"/>
      <c r="O903" s="26"/>
    </row>
    <row r="904" spans="1:15" s="20" customFormat="1">
      <c r="A904" s="16">
        <v>11</v>
      </c>
      <c r="B904" s="58" t="s">
        <v>207</v>
      </c>
      <c r="C904" s="27"/>
      <c r="D904" s="41"/>
      <c r="E904" s="361"/>
      <c r="F904" s="361"/>
      <c r="G904" s="24"/>
      <c r="H904" s="30"/>
      <c r="I904" s="46"/>
      <c r="J904" s="99"/>
      <c r="K904" s="26"/>
      <c r="L904" s="26"/>
      <c r="M904" s="26"/>
      <c r="N904" s="26"/>
      <c r="O904" s="26"/>
    </row>
    <row r="905" spans="1:15" s="20" customFormat="1" ht="22.5">
      <c r="A905" s="23" t="s">
        <v>183</v>
      </c>
      <c r="B905" s="52" t="s">
        <v>209</v>
      </c>
      <c r="C905" s="15" t="s">
        <v>210</v>
      </c>
      <c r="D905" s="15" t="s">
        <v>210</v>
      </c>
      <c r="E905" s="328">
        <v>95</v>
      </c>
      <c r="F905" s="32"/>
      <c r="G905" s="24"/>
      <c r="H905" s="30"/>
      <c r="I905" s="46"/>
      <c r="J905" s="99"/>
      <c r="K905" s="26"/>
      <c r="L905" s="26"/>
      <c r="M905" s="26"/>
      <c r="N905" s="26"/>
      <c r="O905" s="26"/>
    </row>
    <row r="906" spans="1:15" s="20" customFormat="1">
      <c r="A906" s="23" t="s">
        <v>184</v>
      </c>
      <c r="B906" s="52" t="s">
        <v>212</v>
      </c>
      <c r="C906" s="15" t="s">
        <v>7</v>
      </c>
      <c r="D906" s="15" t="s">
        <v>7</v>
      </c>
      <c r="E906" s="328">
        <v>72</v>
      </c>
      <c r="F906" s="32"/>
      <c r="G906" s="24"/>
      <c r="H906" s="30"/>
      <c r="I906" s="24"/>
      <c r="J906" s="99"/>
      <c r="K906" s="26"/>
      <c r="L906" s="26"/>
      <c r="M906" s="26"/>
      <c r="N906" s="26"/>
      <c r="O906" s="26"/>
    </row>
    <row r="907" spans="1:15" s="20" customFormat="1">
      <c r="A907" s="23" t="s">
        <v>187</v>
      </c>
      <c r="B907" s="52" t="s">
        <v>214</v>
      </c>
      <c r="C907" s="23" t="s">
        <v>7</v>
      </c>
      <c r="D907" s="21" t="s">
        <v>7</v>
      </c>
      <c r="E907" s="328">
        <v>130</v>
      </c>
      <c r="F907" s="32"/>
      <c r="G907" s="24"/>
      <c r="H907" s="30"/>
      <c r="I907" s="24"/>
      <c r="J907" s="99"/>
      <c r="K907" s="26"/>
      <c r="L907" s="26"/>
      <c r="M907" s="26"/>
      <c r="N907" s="26"/>
      <c r="O907" s="26"/>
    </row>
    <row r="908" spans="1:15" s="20" customFormat="1">
      <c r="A908" s="23" t="s">
        <v>1284</v>
      </c>
      <c r="B908" s="52" t="s">
        <v>215</v>
      </c>
      <c r="C908" s="23" t="s">
        <v>7</v>
      </c>
      <c r="D908" s="21" t="s">
        <v>7</v>
      </c>
      <c r="E908" s="328">
        <v>65</v>
      </c>
      <c r="F908" s="32"/>
      <c r="G908" s="24"/>
      <c r="H908" s="30"/>
      <c r="I908" s="46"/>
      <c r="J908" s="99"/>
      <c r="K908" s="26"/>
      <c r="L908" s="26"/>
      <c r="M908" s="26"/>
      <c r="N908" s="26"/>
      <c r="O908" s="26"/>
    </row>
    <row r="909" spans="1:15" s="20" customFormat="1">
      <c r="A909" s="23" t="s">
        <v>1285</v>
      </c>
      <c r="B909" s="52" t="s">
        <v>317</v>
      </c>
      <c r="C909" s="23" t="s">
        <v>7</v>
      </c>
      <c r="D909" s="21" t="s">
        <v>7</v>
      </c>
      <c r="E909" s="328">
        <v>180</v>
      </c>
      <c r="F909" s="32"/>
      <c r="G909" s="24"/>
      <c r="H909" s="30"/>
      <c r="I909" s="101"/>
      <c r="J909" s="99"/>
      <c r="K909" s="26"/>
      <c r="L909" s="26"/>
      <c r="M909" s="26"/>
      <c r="N909" s="26"/>
      <c r="O909" s="26"/>
    </row>
    <row r="910" spans="1:15" s="20" customFormat="1">
      <c r="A910" s="23" t="s">
        <v>1286</v>
      </c>
      <c r="B910" s="52" t="s">
        <v>399</v>
      </c>
      <c r="C910" s="23" t="s">
        <v>50</v>
      </c>
      <c r="D910" s="21" t="s">
        <v>50</v>
      </c>
      <c r="E910" s="328">
        <v>300</v>
      </c>
      <c r="F910" s="32"/>
      <c r="G910" s="24"/>
      <c r="H910" s="30"/>
      <c r="I910" s="101"/>
      <c r="J910" s="99"/>
      <c r="K910" s="26"/>
      <c r="L910" s="26"/>
      <c r="M910" s="26"/>
      <c r="N910" s="26"/>
      <c r="O910" s="26"/>
    </row>
    <row r="911" spans="1:15" s="20" customFormat="1">
      <c r="A911" s="11"/>
      <c r="B911" s="42"/>
      <c r="C911" s="1"/>
      <c r="D911" s="37"/>
      <c r="E911" s="30"/>
      <c r="F911" s="7"/>
      <c r="G911" s="7"/>
      <c r="H911" s="10"/>
      <c r="I911" s="101"/>
      <c r="J911" s="99"/>
      <c r="K911" s="26"/>
      <c r="L911" s="26"/>
      <c r="M911" s="26"/>
      <c r="N911" s="26"/>
      <c r="O911" s="26"/>
    </row>
    <row r="912" spans="1:15" s="20" customFormat="1">
      <c r="A912" s="16">
        <v>12</v>
      </c>
      <c r="B912" s="58" t="s">
        <v>216</v>
      </c>
      <c r="C912" s="27"/>
      <c r="D912" s="41"/>
      <c r="E912" s="360"/>
      <c r="F912" s="360"/>
      <c r="G912" s="10"/>
      <c r="H912" s="10"/>
      <c r="I912" s="24"/>
      <c r="J912" s="99"/>
      <c r="K912" s="26"/>
      <c r="L912" s="26"/>
      <c r="M912" s="26"/>
      <c r="N912" s="26"/>
      <c r="O912" s="26"/>
    </row>
    <row r="913" spans="1:15" s="20" customFormat="1">
      <c r="A913" s="16" t="s">
        <v>1287</v>
      </c>
      <c r="B913" s="47" t="s">
        <v>217</v>
      </c>
      <c r="C913" s="48"/>
      <c r="D913" s="49"/>
      <c r="E913" s="359"/>
      <c r="F913" s="359"/>
      <c r="G913" s="10"/>
      <c r="H913" s="30"/>
      <c r="I913" s="46"/>
      <c r="J913" s="99"/>
      <c r="K913" s="26"/>
      <c r="L913" s="26"/>
      <c r="M913" s="26"/>
      <c r="N913" s="26"/>
      <c r="O913" s="26"/>
    </row>
    <row r="914" spans="1:15" s="20" customFormat="1">
      <c r="A914" s="23" t="s">
        <v>300</v>
      </c>
      <c r="B914" s="52" t="s">
        <v>219</v>
      </c>
      <c r="C914" s="14" t="s">
        <v>7</v>
      </c>
      <c r="D914" s="15" t="s">
        <v>7</v>
      </c>
      <c r="E914" s="110">
        <v>1280</v>
      </c>
      <c r="F914" s="32"/>
      <c r="G914" s="24"/>
      <c r="H914" s="30"/>
      <c r="I914" s="101"/>
      <c r="J914" s="99"/>
      <c r="K914" s="26"/>
      <c r="L914" s="26"/>
      <c r="M914" s="26"/>
      <c r="N914" s="26"/>
      <c r="O914" s="26"/>
    </row>
    <row r="915" spans="1:15" s="20" customFormat="1">
      <c r="A915" s="16" t="s">
        <v>1288</v>
      </c>
      <c r="B915" s="47" t="s">
        <v>220</v>
      </c>
      <c r="C915" s="48"/>
      <c r="D915" s="49"/>
      <c r="E915" s="359"/>
      <c r="F915" s="359"/>
      <c r="G915" s="24"/>
      <c r="H915" s="30"/>
      <c r="I915" s="101"/>
      <c r="J915" s="99"/>
      <c r="K915" s="26"/>
      <c r="L915" s="26"/>
      <c r="M915" s="26"/>
      <c r="N915" s="26"/>
      <c r="O915" s="26"/>
    </row>
    <row r="916" spans="1:15" s="20" customFormat="1">
      <c r="A916" s="23" t="s">
        <v>1289</v>
      </c>
      <c r="B916" s="52" t="s">
        <v>221</v>
      </c>
      <c r="C916" s="14" t="s">
        <v>7</v>
      </c>
      <c r="D916" s="15" t="s">
        <v>7</v>
      </c>
      <c r="E916" s="110">
        <v>1760</v>
      </c>
      <c r="F916" s="32"/>
      <c r="G916" s="24"/>
      <c r="H916" s="30"/>
      <c r="I916" s="101"/>
      <c r="J916" s="99"/>
      <c r="K916" s="26"/>
      <c r="L916" s="26"/>
      <c r="M916" s="26"/>
      <c r="N916" s="26"/>
      <c r="O916" s="26"/>
    </row>
    <row r="917" spans="1:15" s="20" customFormat="1">
      <c r="A917" s="23" t="s">
        <v>1290</v>
      </c>
      <c r="B917" s="52" t="s">
        <v>222</v>
      </c>
      <c r="C917" s="14" t="s">
        <v>7</v>
      </c>
      <c r="D917" s="15" t="s">
        <v>7</v>
      </c>
      <c r="E917" s="110">
        <v>2340</v>
      </c>
      <c r="F917" s="32"/>
      <c r="G917" s="24"/>
      <c r="H917" s="30"/>
      <c r="I917" s="101"/>
      <c r="J917" s="99"/>
      <c r="K917" s="26"/>
      <c r="L917" s="26"/>
      <c r="M917" s="26"/>
      <c r="N917" s="26"/>
      <c r="O917" s="26"/>
    </row>
    <row r="918" spans="1:15" s="20" customFormat="1">
      <c r="A918" s="23" t="s">
        <v>1291</v>
      </c>
      <c r="B918" s="52" t="s">
        <v>223</v>
      </c>
      <c r="C918" s="14" t="s">
        <v>7</v>
      </c>
      <c r="D918" s="15" t="s">
        <v>7</v>
      </c>
      <c r="E918" s="110">
        <v>3520</v>
      </c>
      <c r="F918" s="32"/>
      <c r="G918" s="24"/>
      <c r="H918" s="30"/>
      <c r="I918" s="101"/>
      <c r="J918" s="99"/>
      <c r="K918" s="26"/>
      <c r="L918" s="26"/>
      <c r="M918" s="26"/>
      <c r="N918" s="26"/>
      <c r="O918" s="26"/>
    </row>
    <row r="919" spans="1:15" s="22" customFormat="1">
      <c r="A919" s="231" t="s">
        <v>1855</v>
      </c>
      <c r="B919" s="353" t="s">
        <v>1856</v>
      </c>
      <c r="C919" s="357" t="s">
        <v>7</v>
      </c>
      <c r="D919" s="358" t="s">
        <v>7</v>
      </c>
      <c r="E919" s="233">
        <v>880</v>
      </c>
      <c r="F919" s="32"/>
      <c r="I919" s="356" t="s">
        <v>1854</v>
      </c>
    </row>
    <row r="920" spans="1:15" s="20" customFormat="1">
      <c r="A920" s="11"/>
      <c r="B920" s="42"/>
      <c r="C920" s="1"/>
      <c r="D920" s="37"/>
      <c r="E920" s="30"/>
      <c r="F920" s="24"/>
      <c r="G920" s="24"/>
      <c r="H920" s="10"/>
      <c r="I920" s="101"/>
      <c r="J920" s="99"/>
      <c r="K920" s="26"/>
      <c r="L920" s="26"/>
      <c r="M920" s="26"/>
      <c r="N920" s="26"/>
      <c r="O920" s="26"/>
    </row>
    <row r="921" spans="1:15" s="20" customFormat="1">
      <c r="A921" s="16">
        <v>13</v>
      </c>
      <c r="B921" s="58" t="s">
        <v>225</v>
      </c>
      <c r="C921" s="27"/>
      <c r="D921" s="41"/>
      <c r="E921" s="360"/>
      <c r="F921" s="360"/>
      <c r="G921" s="10"/>
      <c r="H921" s="24"/>
      <c r="I921" s="101"/>
      <c r="J921" s="99"/>
      <c r="K921" s="26"/>
      <c r="L921" s="26"/>
      <c r="M921" s="26"/>
      <c r="N921" s="26"/>
      <c r="O921" s="26"/>
    </row>
    <row r="922" spans="1:15" s="20" customFormat="1">
      <c r="A922" s="16" t="s">
        <v>1292</v>
      </c>
      <c r="B922" s="47" t="s">
        <v>226</v>
      </c>
      <c r="C922" s="48"/>
      <c r="D922" s="49"/>
      <c r="E922" s="359"/>
      <c r="F922" s="359"/>
      <c r="G922" s="24"/>
      <c r="H922" s="30"/>
      <c r="I922" s="101"/>
      <c r="J922" s="99"/>
      <c r="K922" s="26"/>
      <c r="L922" s="26"/>
      <c r="M922" s="26"/>
      <c r="N922" s="26"/>
      <c r="O922" s="26"/>
    </row>
    <row r="923" spans="1:15" s="20" customFormat="1">
      <c r="A923" s="23" t="s">
        <v>208</v>
      </c>
      <c r="B923" s="52" t="s">
        <v>530</v>
      </c>
      <c r="C923" s="23" t="s">
        <v>99</v>
      </c>
      <c r="D923" s="21" t="s">
        <v>99</v>
      </c>
      <c r="E923" s="328">
        <v>188</v>
      </c>
      <c r="F923" s="32"/>
      <c r="G923" s="24"/>
      <c r="H923" s="30"/>
      <c r="I923" s="101"/>
      <c r="J923" s="99"/>
      <c r="K923" s="26"/>
      <c r="L923" s="26"/>
      <c r="M923" s="26"/>
      <c r="N923" s="26"/>
      <c r="O923" s="26"/>
    </row>
    <row r="924" spans="1:15" s="20" customFormat="1">
      <c r="A924" s="23" t="s">
        <v>211</v>
      </c>
      <c r="B924" s="52" t="s">
        <v>531</v>
      </c>
      <c r="C924" s="21" t="s">
        <v>277</v>
      </c>
      <c r="D924" s="21" t="s">
        <v>277</v>
      </c>
      <c r="E924" s="328">
        <v>242</v>
      </c>
      <c r="F924" s="32"/>
      <c r="G924" s="24"/>
      <c r="H924" s="30"/>
      <c r="I924" s="101"/>
      <c r="J924" s="99"/>
      <c r="K924" s="26"/>
      <c r="L924" s="26"/>
      <c r="M924" s="26"/>
      <c r="N924" s="26"/>
      <c r="O924" s="26"/>
    </row>
    <row r="925" spans="1:15" s="20" customFormat="1">
      <c r="A925" s="23" t="s">
        <v>213</v>
      </c>
      <c r="B925" s="52" t="s">
        <v>1511</v>
      </c>
      <c r="C925" s="21" t="s">
        <v>27</v>
      </c>
      <c r="D925" s="21" t="s">
        <v>27</v>
      </c>
      <c r="E925" s="328">
        <v>540</v>
      </c>
      <c r="F925" s="32"/>
      <c r="G925" s="24"/>
      <c r="H925" s="30"/>
      <c r="I925" s="24"/>
      <c r="J925" s="99"/>
      <c r="K925" s="26"/>
      <c r="L925" s="26"/>
      <c r="M925" s="26"/>
      <c r="N925" s="26"/>
      <c r="O925" s="26"/>
    </row>
    <row r="926" spans="1:15" s="20" customFormat="1">
      <c r="A926" s="231" t="s">
        <v>1857</v>
      </c>
      <c r="B926" s="353" t="s">
        <v>1858</v>
      </c>
      <c r="C926" s="231" t="s">
        <v>99</v>
      </c>
      <c r="D926" s="354" t="s">
        <v>99</v>
      </c>
      <c r="E926" s="233">
        <v>100</v>
      </c>
      <c r="F926" s="32"/>
      <c r="G926" s="24"/>
      <c r="H926" s="30"/>
      <c r="I926" s="356" t="s">
        <v>1854</v>
      </c>
      <c r="J926" s="99"/>
      <c r="K926" s="26"/>
      <c r="L926" s="26"/>
      <c r="M926" s="26"/>
      <c r="N926" s="26"/>
      <c r="O926" s="26"/>
    </row>
    <row r="927" spans="1:15" s="20" customFormat="1">
      <c r="A927" s="16" t="s">
        <v>1293</v>
      </c>
      <c r="B927" s="330" t="s">
        <v>299</v>
      </c>
      <c r="C927" s="331"/>
      <c r="D927" s="129"/>
      <c r="E927" s="359"/>
      <c r="F927" s="359"/>
      <c r="G927" s="24"/>
      <c r="H927" s="30"/>
      <c r="I927" s="46"/>
      <c r="J927" s="99"/>
      <c r="K927" s="26"/>
      <c r="L927" s="26"/>
      <c r="M927" s="26"/>
      <c r="N927" s="26"/>
      <c r="O927" s="26"/>
    </row>
    <row r="928" spans="1:15" s="20" customFormat="1">
      <c r="A928" s="23" t="s">
        <v>1294</v>
      </c>
      <c r="B928" s="52" t="s">
        <v>264</v>
      </c>
      <c r="C928" s="23" t="s">
        <v>99</v>
      </c>
      <c r="D928" s="21" t="s">
        <v>99</v>
      </c>
      <c r="E928" s="328">
        <v>600</v>
      </c>
      <c r="F928" s="32"/>
      <c r="G928" s="24"/>
      <c r="H928" s="30"/>
      <c r="I928" s="101"/>
      <c r="J928" s="99"/>
      <c r="K928" s="26"/>
      <c r="L928" s="26"/>
    </row>
    <row r="929" spans="1:15" s="20" customFormat="1">
      <c r="A929" s="23" t="s">
        <v>1295</v>
      </c>
      <c r="B929" s="52" t="s">
        <v>273</v>
      </c>
      <c r="C929" s="23" t="s">
        <v>48</v>
      </c>
      <c r="D929" s="21" t="s">
        <v>48</v>
      </c>
      <c r="E929" s="328">
        <v>230</v>
      </c>
      <c r="F929" s="32"/>
      <c r="G929" s="24"/>
      <c r="H929" s="30"/>
      <c r="I929" s="101"/>
      <c r="J929" s="99"/>
      <c r="K929" s="26"/>
      <c r="L929" s="26"/>
      <c r="M929" s="26"/>
      <c r="N929" s="26"/>
      <c r="O929" s="26"/>
    </row>
    <row r="930" spans="1:15" s="20" customFormat="1">
      <c r="A930" s="23" t="s">
        <v>1296</v>
      </c>
      <c r="B930" s="52" t="s">
        <v>396</v>
      </c>
      <c r="C930" s="23" t="s">
        <v>99</v>
      </c>
      <c r="D930" s="21" t="s">
        <v>99</v>
      </c>
      <c r="E930" s="328">
        <v>230</v>
      </c>
      <c r="F930" s="32"/>
      <c r="G930" s="24"/>
      <c r="H930" s="30"/>
      <c r="I930" s="4"/>
      <c r="J930" s="108"/>
      <c r="M930" s="26"/>
      <c r="N930" s="26"/>
      <c r="O930" s="26"/>
    </row>
    <row r="931" spans="1:15" s="20" customFormat="1" ht="24">
      <c r="A931" s="231" t="s">
        <v>1859</v>
      </c>
      <c r="B931" s="353" t="s">
        <v>1860</v>
      </c>
      <c r="C931" s="231" t="s">
        <v>99</v>
      </c>
      <c r="D931" s="354" t="s">
        <v>99</v>
      </c>
      <c r="E931" s="233">
        <v>600</v>
      </c>
      <c r="F931" s="32"/>
      <c r="G931" s="24"/>
      <c r="H931" s="30"/>
      <c r="I931" s="356" t="s">
        <v>1854</v>
      </c>
      <c r="J931" s="99"/>
      <c r="K931" s="26"/>
      <c r="L931" s="26"/>
    </row>
    <row r="932" spans="1:15" s="20" customFormat="1">
      <c r="A932" s="23"/>
      <c r="B932" s="59"/>
      <c r="C932" s="27"/>
      <c r="D932" s="41"/>
      <c r="E932" s="25"/>
      <c r="F932" s="32"/>
      <c r="G932" s="24"/>
      <c r="H932" s="9"/>
      <c r="I932" s="101"/>
      <c r="J932" s="99"/>
      <c r="K932" s="26"/>
      <c r="L932" s="26"/>
      <c r="M932" s="26"/>
      <c r="N932" s="26"/>
      <c r="O932" s="26"/>
    </row>
    <row r="933" spans="1:15" s="20" customFormat="1">
      <c r="A933" s="16">
        <v>14</v>
      </c>
      <c r="B933" s="58" t="s">
        <v>230</v>
      </c>
      <c r="C933" s="27"/>
      <c r="D933" s="41"/>
      <c r="E933" s="360"/>
      <c r="F933" s="360"/>
      <c r="G933" s="9"/>
      <c r="H933" s="65"/>
      <c r="I933" s="101"/>
      <c r="J933" s="99"/>
      <c r="K933" s="26"/>
      <c r="L933" s="26"/>
      <c r="M933" s="26"/>
      <c r="N933" s="26"/>
      <c r="O933" s="26"/>
    </row>
    <row r="934" spans="1:15" s="20" customFormat="1">
      <c r="A934" s="23" t="s">
        <v>218</v>
      </c>
      <c r="B934" s="52" t="s">
        <v>435</v>
      </c>
      <c r="C934" s="23" t="s">
        <v>7</v>
      </c>
      <c r="D934" s="21" t="s">
        <v>7</v>
      </c>
      <c r="E934" s="33">
        <v>0.15</v>
      </c>
      <c r="F934" s="53"/>
      <c r="G934" s="9"/>
      <c r="H934" s="66"/>
      <c r="I934" s="101"/>
      <c r="J934" s="99"/>
      <c r="K934" s="26"/>
      <c r="L934" s="26"/>
      <c r="M934" s="26"/>
      <c r="N934" s="26"/>
      <c r="O934" s="26"/>
    </row>
    <row r="935" spans="1:15" s="26" customFormat="1" ht="60">
      <c r="A935" s="23" t="s">
        <v>1297</v>
      </c>
      <c r="B935" s="52" t="s">
        <v>234</v>
      </c>
      <c r="C935" s="23" t="s">
        <v>7</v>
      </c>
      <c r="D935" s="21" t="s">
        <v>7</v>
      </c>
      <c r="E935" s="323" t="s">
        <v>1030</v>
      </c>
      <c r="F935" s="32"/>
      <c r="G935" s="24"/>
      <c r="H935" s="203"/>
      <c r="I935" s="101"/>
      <c r="J935" s="99"/>
    </row>
    <row r="936" spans="1:15" s="26" customFormat="1">
      <c r="A936" s="23" t="s">
        <v>1298</v>
      </c>
      <c r="B936" s="52" t="s">
        <v>1561</v>
      </c>
      <c r="C936" s="23" t="s">
        <v>7</v>
      </c>
      <c r="D936" s="21" t="s">
        <v>7</v>
      </c>
      <c r="E936" s="61">
        <v>40</v>
      </c>
      <c r="F936" s="32"/>
      <c r="G936" s="24"/>
      <c r="H936" s="269"/>
      <c r="I936" s="101"/>
      <c r="J936" s="99"/>
    </row>
    <row r="937" spans="1:15" s="26" customFormat="1">
      <c r="A937" s="23" t="s">
        <v>1299</v>
      </c>
      <c r="B937" s="52" t="s">
        <v>611</v>
      </c>
      <c r="C937" s="23" t="s">
        <v>7</v>
      </c>
      <c r="D937" s="21" t="s">
        <v>7</v>
      </c>
      <c r="E937" s="33">
        <v>0.1</v>
      </c>
      <c r="F937" s="32" t="s">
        <v>683</v>
      </c>
      <c r="G937" s="24"/>
      <c r="H937" s="24"/>
      <c r="I937" s="101"/>
      <c r="J937" s="99"/>
    </row>
    <row r="938" spans="1:15" s="26" customFormat="1">
      <c r="A938" s="11"/>
      <c r="B938" s="42"/>
      <c r="C938" s="1"/>
      <c r="D938" s="37"/>
      <c r="E938" s="29"/>
      <c r="F938" s="24"/>
      <c r="G938" s="24"/>
      <c r="H938" s="24"/>
      <c r="I938" s="101"/>
      <c r="J938" s="99"/>
    </row>
    <row r="939" spans="1:15" s="26" customFormat="1">
      <c r="A939" s="16">
        <v>15</v>
      </c>
      <c r="B939" s="58" t="s">
        <v>235</v>
      </c>
      <c r="C939" s="27"/>
      <c r="D939" s="41"/>
      <c r="E939" s="360"/>
      <c r="F939" s="360"/>
      <c r="G939" s="24"/>
      <c r="H939" s="30"/>
      <c r="I939" s="101"/>
      <c r="J939" s="99"/>
    </row>
    <row r="940" spans="1:15" s="26" customFormat="1">
      <c r="A940" s="23" t="s">
        <v>224</v>
      </c>
      <c r="B940" s="52" t="s">
        <v>1182</v>
      </c>
      <c r="C940" s="23" t="s">
        <v>236</v>
      </c>
      <c r="D940" s="21" t="s">
        <v>236</v>
      </c>
      <c r="E940" s="328">
        <v>240</v>
      </c>
      <c r="F940" s="32"/>
      <c r="G940" s="24"/>
      <c r="H940" s="30"/>
      <c r="I940" s="101"/>
      <c r="J940" s="99"/>
    </row>
    <row r="941" spans="1:15" s="20" customFormat="1">
      <c r="A941" s="11"/>
      <c r="B941" s="42"/>
      <c r="C941" s="1"/>
      <c r="D941" s="37"/>
      <c r="E941" s="29"/>
      <c r="F941" s="24"/>
      <c r="G941" s="24"/>
      <c r="H941" s="24"/>
      <c r="I941" s="101"/>
      <c r="J941" s="99"/>
      <c r="K941" s="26"/>
      <c r="L941" s="26"/>
      <c r="M941" s="26"/>
      <c r="N941" s="26"/>
      <c r="O941" s="26"/>
    </row>
    <row r="942" spans="1:15" s="26" customFormat="1">
      <c r="A942" s="16">
        <v>16</v>
      </c>
      <c r="B942" s="58" t="s">
        <v>237</v>
      </c>
      <c r="C942" s="27"/>
      <c r="D942" s="41"/>
      <c r="E942" s="360"/>
      <c r="F942" s="360"/>
      <c r="G942" s="24"/>
      <c r="H942" s="30"/>
      <c r="I942" s="101"/>
      <c r="J942" s="99"/>
    </row>
    <row r="943" spans="1:15" s="26" customFormat="1">
      <c r="A943" s="23" t="s">
        <v>227</v>
      </c>
      <c r="B943" s="52" t="s">
        <v>1562</v>
      </c>
      <c r="C943" s="23" t="s">
        <v>7</v>
      </c>
      <c r="D943" s="21" t="s">
        <v>7</v>
      </c>
      <c r="E943" s="110">
        <v>60</v>
      </c>
      <c r="F943" s="32"/>
      <c r="G943" s="24"/>
      <c r="H943" s="30"/>
      <c r="I943" s="101"/>
      <c r="J943" s="99"/>
    </row>
    <row r="944" spans="1:15" s="26" customFormat="1">
      <c r="A944" s="23" t="s">
        <v>228</v>
      </c>
      <c r="B944" s="52" t="s">
        <v>278</v>
      </c>
      <c r="C944" s="13" t="s">
        <v>99</v>
      </c>
      <c r="D944" s="117" t="s">
        <v>99</v>
      </c>
      <c r="E944" s="110">
        <v>60</v>
      </c>
      <c r="F944" s="32"/>
      <c r="G944" s="24"/>
      <c r="H944" s="30"/>
      <c r="I944" s="4"/>
      <c r="J944" s="109"/>
    </row>
    <row r="945" spans="1:15" s="26" customFormat="1">
      <c r="A945" s="23" t="s">
        <v>229</v>
      </c>
      <c r="B945" s="52" t="s">
        <v>279</v>
      </c>
      <c r="C945" s="13" t="s">
        <v>99</v>
      </c>
      <c r="D945" s="117" t="s">
        <v>99</v>
      </c>
      <c r="E945" s="328">
        <v>13.5</v>
      </c>
      <c r="F945" s="32"/>
      <c r="G945" s="24"/>
      <c r="H945" s="30"/>
      <c r="I945" s="4"/>
      <c r="J945" s="109"/>
    </row>
    <row r="946" spans="1:15" s="26" customFormat="1">
      <c r="A946" s="23" t="s">
        <v>612</v>
      </c>
      <c r="B946" s="52" t="s">
        <v>281</v>
      </c>
      <c r="C946" s="13" t="s">
        <v>99</v>
      </c>
      <c r="D946" s="117" t="s">
        <v>99</v>
      </c>
      <c r="E946" s="328">
        <v>120</v>
      </c>
      <c r="F946" s="32"/>
      <c r="G946" s="24"/>
      <c r="H946" s="30"/>
      <c r="I946" s="4"/>
      <c r="J946" s="109"/>
    </row>
    <row r="947" spans="1:15" s="20" customFormat="1">
      <c r="A947" s="23" t="s">
        <v>1300</v>
      </c>
      <c r="B947" s="52" t="s">
        <v>280</v>
      </c>
      <c r="C947" s="13" t="s">
        <v>99</v>
      </c>
      <c r="D947" s="117" t="s">
        <v>99</v>
      </c>
      <c r="E947" s="328">
        <v>40</v>
      </c>
      <c r="F947" s="32"/>
      <c r="G947" s="24"/>
      <c r="H947" s="30"/>
      <c r="I947" s="4"/>
      <c r="J947" s="109"/>
      <c r="K947" s="26"/>
      <c r="L947" s="26"/>
      <c r="M947" s="26"/>
      <c r="N947" s="26"/>
      <c r="O947" s="26"/>
    </row>
    <row r="948" spans="1:15" s="20" customFormat="1" ht="15" customHeight="1">
      <c r="A948" s="23" t="s">
        <v>1301</v>
      </c>
      <c r="B948" s="52" t="s">
        <v>606</v>
      </c>
      <c r="C948" s="13" t="s">
        <v>158</v>
      </c>
      <c r="D948" s="117" t="s">
        <v>158</v>
      </c>
      <c r="E948" s="328">
        <v>60</v>
      </c>
      <c r="F948" s="32"/>
      <c r="G948" s="24"/>
      <c r="H948" s="30"/>
      <c r="I948" s="4"/>
      <c r="J948" s="109"/>
      <c r="K948" s="26"/>
      <c r="L948" s="26"/>
      <c r="M948" s="26"/>
      <c r="N948" s="26"/>
      <c r="O948" s="26"/>
    </row>
    <row r="949" spans="1:15" s="26" customFormat="1">
      <c r="A949" s="23" t="s">
        <v>1302</v>
      </c>
      <c r="B949" s="52" t="s">
        <v>607</v>
      </c>
      <c r="C949" s="13" t="s">
        <v>158</v>
      </c>
      <c r="D949" s="117" t="s">
        <v>158</v>
      </c>
      <c r="E949" s="328">
        <v>210</v>
      </c>
      <c r="F949" s="57"/>
      <c r="G949" s="24"/>
      <c r="H949" s="30"/>
      <c r="I949" s="4"/>
      <c r="J949" s="109"/>
    </row>
    <row r="950" spans="1:15" s="341" customFormat="1">
      <c r="A950" s="23" t="s">
        <v>1303</v>
      </c>
      <c r="B950" s="52" t="s">
        <v>242</v>
      </c>
      <c r="C950" s="13" t="s">
        <v>99</v>
      </c>
      <c r="D950" s="117" t="s">
        <v>99</v>
      </c>
      <c r="E950" s="328">
        <v>160</v>
      </c>
      <c r="F950" s="32"/>
      <c r="G950" s="24"/>
      <c r="H950" s="30"/>
    </row>
    <row r="951" spans="1:15" s="341" customFormat="1">
      <c r="A951" s="23" t="s">
        <v>1304</v>
      </c>
      <c r="B951" s="52" t="s">
        <v>243</v>
      </c>
      <c r="C951" s="13" t="s">
        <v>99</v>
      </c>
      <c r="D951" s="117" t="s">
        <v>99</v>
      </c>
      <c r="E951" s="328">
        <v>30</v>
      </c>
      <c r="F951" s="32"/>
      <c r="G951" s="24"/>
      <c r="H951" s="30"/>
    </row>
    <row r="952" spans="1:15" s="341" customFormat="1">
      <c r="A952" s="23" t="s">
        <v>1305</v>
      </c>
      <c r="B952" s="52" t="s">
        <v>289</v>
      </c>
      <c r="C952" s="23" t="s">
        <v>50</v>
      </c>
      <c r="D952" s="21" t="s">
        <v>50</v>
      </c>
      <c r="E952" s="328">
        <v>660</v>
      </c>
      <c r="F952" s="32"/>
      <c r="G952" s="24"/>
      <c r="H952" s="30"/>
    </row>
    <row r="953" spans="1:15" s="235" customFormat="1">
      <c r="A953" s="71"/>
      <c r="B953" s="71"/>
      <c r="C953" s="71"/>
      <c r="D953" s="84"/>
      <c r="E953" s="85"/>
      <c r="F953" s="71"/>
      <c r="G953" s="71"/>
      <c r="H953" s="24"/>
    </row>
    <row r="954" spans="1:15" s="22" customFormat="1">
      <c r="A954" s="16">
        <v>17</v>
      </c>
      <c r="B954" s="58" t="s">
        <v>304</v>
      </c>
      <c r="C954" s="27"/>
      <c r="D954" s="41"/>
      <c r="E954" s="241" t="s">
        <v>1011</v>
      </c>
      <c r="F954" s="241" t="s">
        <v>472</v>
      </c>
      <c r="G954" s="24"/>
      <c r="H954" s="30"/>
    </row>
    <row r="955" spans="1:15" s="22" customFormat="1">
      <c r="A955" s="23" t="s">
        <v>231</v>
      </c>
      <c r="B955" s="52" t="s">
        <v>265</v>
      </c>
      <c r="C955" s="23" t="s">
        <v>7</v>
      </c>
      <c r="D955" s="21" t="s">
        <v>7</v>
      </c>
      <c r="E955" s="125">
        <v>60</v>
      </c>
      <c r="F955" s="32"/>
      <c r="G955" s="24"/>
      <c r="H955" s="30"/>
    </row>
    <row r="956" spans="1:15" s="20" customFormat="1">
      <c r="A956" s="23" t="s">
        <v>232</v>
      </c>
      <c r="B956" s="52" t="s">
        <v>267</v>
      </c>
      <c r="C956" s="23" t="s">
        <v>7</v>
      </c>
      <c r="D956" s="21" t="s">
        <v>7</v>
      </c>
      <c r="E956" s="56">
        <v>75</v>
      </c>
      <c r="F956" s="32"/>
      <c r="G956" s="24"/>
      <c r="H956" s="30"/>
    </row>
    <row r="957" spans="1:15" s="20" customFormat="1">
      <c r="A957" s="23" t="s">
        <v>233</v>
      </c>
      <c r="B957" s="52" t="s">
        <v>269</v>
      </c>
      <c r="C957" s="23" t="s">
        <v>7</v>
      </c>
      <c r="D957" s="21" t="s">
        <v>7</v>
      </c>
      <c r="E957" s="328">
        <v>80</v>
      </c>
      <c r="F957" s="32"/>
      <c r="G957" s="4"/>
      <c r="H957" s="30"/>
    </row>
    <row r="958" spans="1:15" s="20" customFormat="1">
      <c r="A958" s="23" t="s">
        <v>1306</v>
      </c>
      <c r="B958" s="52" t="s">
        <v>270</v>
      </c>
      <c r="C958" s="23" t="s">
        <v>99</v>
      </c>
      <c r="D958" s="21" t="s">
        <v>99</v>
      </c>
      <c r="E958" s="328">
        <v>80</v>
      </c>
      <c r="F958" s="32"/>
      <c r="G958" s="24"/>
      <c r="H958" s="30"/>
    </row>
    <row r="959" spans="1:15" s="20" customFormat="1">
      <c r="A959" s="23" t="s">
        <v>1307</v>
      </c>
      <c r="B959" s="52" t="s">
        <v>261</v>
      </c>
      <c r="C959" s="23" t="s">
        <v>99</v>
      </c>
      <c r="D959" s="21" t="s">
        <v>99</v>
      </c>
      <c r="E959" s="328" t="s">
        <v>96</v>
      </c>
      <c r="F959" s="70"/>
      <c r="G959" s="24"/>
      <c r="H959" s="30"/>
      <c r="I959" s="24"/>
      <c r="J959" s="99"/>
      <c r="K959" s="26"/>
      <c r="L959" s="26"/>
      <c r="M959" s="26"/>
      <c r="N959" s="26"/>
      <c r="O959" s="26"/>
    </row>
    <row r="960" spans="1:15" s="20" customFormat="1">
      <c r="A960" s="23" t="s">
        <v>1308</v>
      </c>
      <c r="B960" s="52" t="s">
        <v>260</v>
      </c>
      <c r="C960" s="23" t="s">
        <v>50</v>
      </c>
      <c r="D960" s="21" t="s">
        <v>50</v>
      </c>
      <c r="E960" s="328">
        <v>30</v>
      </c>
      <c r="F960" s="32"/>
      <c r="G960" s="24"/>
      <c r="H960" s="30"/>
      <c r="I960" s="24"/>
      <c r="J960" s="99"/>
      <c r="K960" s="26"/>
      <c r="L960" s="26"/>
      <c r="M960" s="26"/>
      <c r="N960" s="26"/>
      <c r="O960" s="26"/>
    </row>
    <row r="961" spans="1:15" s="26" customFormat="1" ht="15" customHeight="1">
      <c r="A961" s="23" t="s">
        <v>1309</v>
      </c>
      <c r="B961" s="52" t="s">
        <v>421</v>
      </c>
      <c r="C961" s="23" t="s">
        <v>27</v>
      </c>
      <c r="D961" s="21" t="s">
        <v>27</v>
      </c>
      <c r="E961" s="328">
        <v>70</v>
      </c>
      <c r="F961" s="32"/>
      <c r="G961" s="24"/>
      <c r="H961" s="30"/>
      <c r="I961" s="24"/>
      <c r="J961" s="99"/>
    </row>
    <row r="962" spans="1:15" s="20" customFormat="1" ht="15" customHeight="1">
      <c r="A962" s="23" t="s">
        <v>1310</v>
      </c>
      <c r="B962" s="52" t="s">
        <v>331</v>
      </c>
      <c r="C962" s="23" t="s">
        <v>7</v>
      </c>
      <c r="D962" s="21" t="s">
        <v>332</v>
      </c>
      <c r="E962" s="328">
        <v>1000</v>
      </c>
      <c r="F962" s="57"/>
      <c r="G962" s="4"/>
      <c r="H962" s="30"/>
      <c r="I962" s="24"/>
      <c r="J962" s="99"/>
      <c r="K962" s="26"/>
      <c r="L962" s="26"/>
      <c r="M962" s="26"/>
      <c r="N962" s="26"/>
      <c r="O962" s="26"/>
    </row>
    <row r="963" spans="1:15" s="20" customFormat="1">
      <c r="A963" s="23" t="s">
        <v>1311</v>
      </c>
      <c r="B963" s="52" t="s">
        <v>333</v>
      </c>
      <c r="C963" s="23" t="s">
        <v>7</v>
      </c>
      <c r="D963" s="21" t="s">
        <v>332</v>
      </c>
      <c r="E963" s="328">
        <v>2000</v>
      </c>
      <c r="F963" s="57"/>
      <c r="G963" s="4"/>
      <c r="H963" s="30"/>
      <c r="I963" s="24"/>
      <c r="J963" s="99"/>
    </row>
    <row r="964" spans="1:15" s="20" customFormat="1">
      <c r="A964" s="23" t="s">
        <v>1312</v>
      </c>
      <c r="B964" s="52" t="s">
        <v>334</v>
      </c>
      <c r="C964" s="23" t="s">
        <v>7</v>
      </c>
      <c r="D964" s="21" t="s">
        <v>332</v>
      </c>
      <c r="E964" s="328">
        <v>3000</v>
      </c>
      <c r="F964" s="57"/>
      <c r="G964" s="4"/>
      <c r="H964" s="30"/>
      <c r="I964" s="24"/>
      <c r="J964" s="99"/>
    </row>
    <row r="965" spans="1:15" s="20" customFormat="1">
      <c r="A965" s="23" t="s">
        <v>1313</v>
      </c>
      <c r="B965" s="52" t="s">
        <v>335</v>
      </c>
      <c r="C965" s="23" t="s">
        <v>7</v>
      </c>
      <c r="D965" s="21" t="s">
        <v>332</v>
      </c>
      <c r="E965" s="328">
        <v>2000</v>
      </c>
      <c r="F965" s="57"/>
      <c r="G965" s="4"/>
      <c r="H965" s="30"/>
      <c r="I965" s="24"/>
      <c r="J965" s="99"/>
    </row>
    <row r="966" spans="1:15" s="20" customFormat="1">
      <c r="A966" s="23" t="s">
        <v>1314</v>
      </c>
      <c r="B966" s="52" t="s">
        <v>336</v>
      </c>
      <c r="C966" s="23" t="s">
        <v>7</v>
      </c>
      <c r="D966" s="21" t="s">
        <v>332</v>
      </c>
      <c r="E966" s="328">
        <v>3000</v>
      </c>
      <c r="F966" s="57"/>
      <c r="G966" s="4"/>
      <c r="H966" s="30"/>
      <c r="I966" s="24"/>
      <c r="J966" s="99"/>
    </row>
    <row r="967" spans="1:15" s="20" customFormat="1" ht="15" customHeight="1">
      <c r="A967" s="23" t="s">
        <v>1315</v>
      </c>
      <c r="B967" s="52" t="s">
        <v>337</v>
      </c>
      <c r="C967" s="23" t="s">
        <v>7</v>
      </c>
      <c r="D967" s="21" t="s">
        <v>332</v>
      </c>
      <c r="E967" s="328">
        <v>4500</v>
      </c>
      <c r="F967" s="57"/>
      <c r="G967" s="4"/>
      <c r="H967" s="30"/>
      <c r="I967" s="24"/>
      <c r="J967" s="99"/>
    </row>
    <row r="968" spans="1:15" s="22" customFormat="1">
      <c r="A968" s="23" t="s">
        <v>1316</v>
      </c>
      <c r="B968" s="52" t="s">
        <v>400</v>
      </c>
      <c r="C968" s="23" t="s">
        <v>50</v>
      </c>
      <c r="D968" s="21" t="s">
        <v>50</v>
      </c>
      <c r="E968" s="125">
        <v>35</v>
      </c>
      <c r="F968" s="57"/>
      <c r="G968" s="24"/>
      <c r="H968" s="30"/>
    </row>
    <row r="969" spans="1:15" s="26" customFormat="1">
      <c r="A969" s="23" t="s">
        <v>1317</v>
      </c>
      <c r="B969" s="52" t="s">
        <v>1543</v>
      </c>
      <c r="C969" s="23" t="s">
        <v>50</v>
      </c>
      <c r="D969" s="21" t="s">
        <v>50</v>
      </c>
      <c r="E969" s="328">
        <v>200</v>
      </c>
      <c r="F969" s="57"/>
      <c r="G969" s="4"/>
      <c r="H969" s="296"/>
    </row>
    <row r="970" spans="1:15" s="20" customFormat="1">
      <c r="A970" s="23" t="s">
        <v>1318</v>
      </c>
      <c r="B970" s="52" t="s">
        <v>401</v>
      </c>
      <c r="C970" s="23" t="s">
        <v>50</v>
      </c>
      <c r="D970" s="21" t="s">
        <v>50</v>
      </c>
      <c r="E970" s="328">
        <v>350</v>
      </c>
      <c r="F970" s="57"/>
      <c r="G970" s="4"/>
      <c r="H970" s="30"/>
    </row>
    <row r="971" spans="1:15" s="20" customFormat="1">
      <c r="A971" s="23" t="s">
        <v>1319</v>
      </c>
      <c r="B971" s="52" t="s">
        <v>1188</v>
      </c>
      <c r="C971" s="23" t="s">
        <v>59</v>
      </c>
      <c r="D971" s="21" t="s">
        <v>59</v>
      </c>
      <c r="E971" s="328">
        <v>250</v>
      </c>
      <c r="F971" s="57"/>
      <c r="G971" s="4"/>
      <c r="H971" s="30"/>
    </row>
    <row r="972" spans="1:15" s="22" customFormat="1">
      <c r="A972" s="23" t="s">
        <v>1320</v>
      </c>
      <c r="B972" s="294" t="s">
        <v>996</v>
      </c>
      <c r="C972" s="23" t="s">
        <v>7</v>
      </c>
      <c r="D972" s="21" t="s">
        <v>7</v>
      </c>
      <c r="E972" s="276">
        <v>20</v>
      </c>
      <c r="F972" s="295"/>
      <c r="G972" s="235"/>
      <c r="H972" s="203"/>
    </row>
    <row r="973" spans="1:15" s="22" customFormat="1">
      <c r="A973" s="23" t="s">
        <v>1321</v>
      </c>
      <c r="B973" s="294" t="s">
        <v>997</v>
      </c>
      <c r="C973" s="23" t="s">
        <v>7</v>
      </c>
      <c r="D973" s="21" t="s">
        <v>7</v>
      </c>
      <c r="E973" s="276">
        <v>10</v>
      </c>
      <c r="F973" s="295"/>
      <c r="G973" s="235"/>
      <c r="H973" s="203"/>
    </row>
    <row r="974" spans="1:15" s="22" customFormat="1">
      <c r="A974" s="23" t="s">
        <v>1322</v>
      </c>
      <c r="B974" s="294" t="s">
        <v>998</v>
      </c>
      <c r="C974" s="23" t="s">
        <v>7</v>
      </c>
      <c r="D974" s="21" t="s">
        <v>7</v>
      </c>
      <c r="E974" s="276"/>
      <c r="F974" s="276">
        <v>26</v>
      </c>
      <c r="G974" s="235"/>
      <c r="H974" s="203"/>
    </row>
    <row r="975" spans="1:15" s="22" customFormat="1">
      <c r="A975" s="23" t="s">
        <v>1323</v>
      </c>
      <c r="B975" s="294" t="s">
        <v>999</v>
      </c>
      <c r="C975" s="23" t="s">
        <v>7</v>
      </c>
      <c r="D975" s="21" t="s">
        <v>7</v>
      </c>
      <c r="E975" s="276"/>
      <c r="F975" s="276">
        <v>22</v>
      </c>
      <c r="G975" s="235"/>
      <c r="H975" s="203"/>
    </row>
    <row r="976" spans="1:15" s="22" customFormat="1">
      <c r="A976" s="23" t="s">
        <v>1324</v>
      </c>
      <c r="B976" s="294" t="s">
        <v>1000</v>
      </c>
      <c r="C976" s="23" t="s">
        <v>7</v>
      </c>
      <c r="D976" s="21" t="s">
        <v>7</v>
      </c>
      <c r="E976" s="276"/>
      <c r="F976" s="276">
        <v>28</v>
      </c>
      <c r="H976" s="203"/>
    </row>
    <row r="977" spans="1:15" s="22" customFormat="1">
      <c r="A977" s="23" t="s">
        <v>1325</v>
      </c>
      <c r="B977" s="294" t="s">
        <v>1001</v>
      </c>
      <c r="C977" s="23" t="s">
        <v>7</v>
      </c>
      <c r="D977" s="21" t="s">
        <v>7</v>
      </c>
      <c r="E977" s="276"/>
      <c r="F977" s="276">
        <v>38</v>
      </c>
      <c r="H977" s="203"/>
    </row>
    <row r="978" spans="1:15" s="22" customFormat="1">
      <c r="A978" s="23" t="s">
        <v>1326</v>
      </c>
      <c r="B978" s="294" t="s">
        <v>1002</v>
      </c>
      <c r="C978" s="23" t="s">
        <v>7</v>
      </c>
      <c r="D978" s="21" t="s">
        <v>7</v>
      </c>
      <c r="E978" s="276"/>
      <c r="F978" s="276">
        <v>45</v>
      </c>
      <c r="H978" s="203"/>
    </row>
    <row r="979" spans="1:15" s="22" customFormat="1">
      <c r="A979" s="23" t="s">
        <v>1327</v>
      </c>
      <c r="B979" s="294" t="s">
        <v>1003</v>
      </c>
      <c r="C979" s="23" t="s">
        <v>7</v>
      </c>
      <c r="D979" s="21" t="s">
        <v>7</v>
      </c>
      <c r="E979" s="276"/>
      <c r="F979" s="276">
        <v>65</v>
      </c>
      <c r="H979" s="203"/>
    </row>
    <row r="980" spans="1:15" s="22" customFormat="1">
      <c r="A980" s="23" t="s">
        <v>1328</v>
      </c>
      <c r="B980" s="294" t="s">
        <v>1004</v>
      </c>
      <c r="C980" s="23" t="s">
        <v>52</v>
      </c>
      <c r="D980" s="21" t="s">
        <v>52</v>
      </c>
      <c r="E980" s="276">
        <v>1040</v>
      </c>
      <c r="F980" s="276"/>
      <c r="H980" s="203"/>
    </row>
    <row r="981" spans="1:15" s="22" customFormat="1">
      <c r="A981" s="71"/>
      <c r="B981" s="71"/>
      <c r="C981" s="71"/>
      <c r="D981" s="84"/>
      <c r="E981" s="85"/>
      <c r="F981" s="71"/>
      <c r="G981" s="71"/>
      <c r="H981" s="24"/>
    </row>
    <row r="982" spans="1:15" s="20" customFormat="1" ht="15" customHeight="1">
      <c r="A982" s="16">
        <v>18</v>
      </c>
      <c r="B982" s="58" t="s">
        <v>1330</v>
      </c>
      <c r="C982" s="27"/>
      <c r="D982" s="41"/>
      <c r="E982" s="28"/>
      <c r="F982" s="10"/>
      <c r="G982" s="10"/>
      <c r="H982" s="10"/>
      <c r="I982" s="10"/>
      <c r="J982" s="100"/>
      <c r="K982" s="26"/>
      <c r="L982" s="26"/>
      <c r="M982" s="26"/>
      <c r="N982" s="26"/>
      <c r="O982" s="26"/>
    </row>
    <row r="983" spans="1:15" s="20" customFormat="1" ht="15" customHeight="1">
      <c r="A983" s="16" t="s">
        <v>1329</v>
      </c>
      <c r="B983" s="105" t="s">
        <v>1331</v>
      </c>
      <c r="C983" s="106"/>
      <c r="D983" s="107"/>
      <c r="E983" s="104"/>
      <c r="F983" s="10"/>
      <c r="G983" s="10"/>
      <c r="H983" s="10"/>
      <c r="I983" s="101"/>
      <c r="J983" s="100"/>
      <c r="K983" s="26"/>
      <c r="L983" s="26"/>
      <c r="M983" s="26"/>
      <c r="N983" s="26"/>
      <c r="O983" s="26"/>
    </row>
    <row r="984" spans="1:15" s="20" customFormat="1" ht="15" customHeight="1">
      <c r="A984" s="23" t="s">
        <v>1385</v>
      </c>
      <c r="B984" s="54" t="s">
        <v>87</v>
      </c>
      <c r="C984" s="23" t="s">
        <v>88</v>
      </c>
      <c r="D984" s="21" t="s">
        <v>7</v>
      </c>
      <c r="E984" s="233">
        <v>6600</v>
      </c>
      <c r="F984" s="4"/>
      <c r="G984" s="4"/>
      <c r="H984" s="4"/>
      <c r="I984" s="101"/>
      <c r="J984" s="100"/>
      <c r="K984" s="26"/>
      <c r="L984" s="26"/>
      <c r="M984" s="26"/>
      <c r="N984" s="26"/>
      <c r="O984" s="26"/>
    </row>
    <row r="985" spans="1:15" s="20" customFormat="1" ht="15" customHeight="1">
      <c r="A985" s="23" t="s">
        <v>1386</v>
      </c>
      <c r="B985" s="54" t="s">
        <v>89</v>
      </c>
      <c r="C985" s="23" t="s">
        <v>88</v>
      </c>
      <c r="D985" s="21" t="s">
        <v>7</v>
      </c>
      <c r="E985" s="233">
        <v>6950</v>
      </c>
      <c r="F985" s="4"/>
      <c r="G985" s="4"/>
      <c r="H985" s="35"/>
      <c r="I985" s="101"/>
      <c r="J985" s="100"/>
      <c r="K985" s="26"/>
      <c r="L985" s="26"/>
      <c r="M985" s="26"/>
      <c r="N985" s="26"/>
      <c r="O985" s="26"/>
    </row>
    <row r="986" spans="1:15" s="20" customFormat="1" ht="15" customHeight="1">
      <c r="A986" s="23" t="s">
        <v>1387</v>
      </c>
      <c r="B986" s="54" t="s">
        <v>90</v>
      </c>
      <c r="C986" s="23" t="s">
        <v>88</v>
      </c>
      <c r="D986" s="21" t="s">
        <v>7</v>
      </c>
      <c r="E986" s="233">
        <v>7050</v>
      </c>
      <c r="F986" s="4"/>
      <c r="G986" s="4"/>
      <c r="H986" s="4"/>
      <c r="I986" s="101"/>
      <c r="J986" s="100"/>
      <c r="K986" s="26"/>
      <c r="L986" s="26"/>
      <c r="M986" s="26"/>
      <c r="N986" s="26"/>
      <c r="O986" s="26"/>
    </row>
    <row r="987" spans="1:15" s="20" customFormat="1" ht="15" customHeight="1">
      <c r="A987" s="10">
        <v>18.3</v>
      </c>
      <c r="B987" s="291" t="s">
        <v>1404</v>
      </c>
      <c r="C987" s="1"/>
      <c r="D987" s="37"/>
      <c r="E987" s="30"/>
      <c r="F987" s="242" t="s">
        <v>1021</v>
      </c>
      <c r="G987" s="243" t="s">
        <v>1022</v>
      </c>
      <c r="H987" s="242" t="s">
        <v>1023</v>
      </c>
      <c r="I987" s="101"/>
      <c r="J987" s="100"/>
      <c r="K987" s="26"/>
      <c r="L987" s="26"/>
      <c r="M987" s="26"/>
      <c r="N987" s="26"/>
      <c r="O987" s="26"/>
    </row>
    <row r="988" spans="1:15" s="20" customFormat="1" ht="15" customHeight="1">
      <c r="A988" s="23" t="s">
        <v>1395</v>
      </c>
      <c r="B988" s="54" t="s">
        <v>1016</v>
      </c>
      <c r="C988" s="23" t="s">
        <v>88</v>
      </c>
      <c r="D988" s="21" t="s">
        <v>7</v>
      </c>
      <c r="E988" s="233">
        <v>3300</v>
      </c>
      <c r="F988" s="233">
        <f>E988</f>
        <v>3300</v>
      </c>
      <c r="G988" s="301"/>
      <c r="H988" s="302"/>
      <c r="I988" s="101"/>
      <c r="J988" s="100"/>
      <c r="K988" s="26"/>
      <c r="L988" s="26"/>
      <c r="M988" s="26"/>
      <c r="N988" s="26"/>
      <c r="O988" s="26"/>
    </row>
    <row r="989" spans="1:15" s="20" customFormat="1" ht="15" customHeight="1">
      <c r="A989" s="23" t="s">
        <v>1396</v>
      </c>
      <c r="B989" s="54" t="s">
        <v>1017</v>
      </c>
      <c r="C989" s="23" t="s">
        <v>88</v>
      </c>
      <c r="D989" s="21" t="s">
        <v>7</v>
      </c>
      <c r="E989" s="233">
        <v>3475</v>
      </c>
      <c r="F989" s="233">
        <f>E989*0.6</f>
        <v>2085</v>
      </c>
      <c r="G989" s="233">
        <f>E989*0.4</f>
        <v>1390</v>
      </c>
      <c r="H989" s="302"/>
      <c r="I989" s="10"/>
      <c r="J989" s="100"/>
      <c r="K989" s="26"/>
      <c r="L989" s="26"/>
      <c r="M989" s="26"/>
      <c r="N989" s="26"/>
      <c r="O989" s="26"/>
    </row>
    <row r="990" spans="1:15" s="20" customFormat="1" ht="15" customHeight="1">
      <c r="A990" s="23" t="s">
        <v>1397</v>
      </c>
      <c r="B990" s="54" t="s">
        <v>1018</v>
      </c>
      <c r="C990" s="23" t="s">
        <v>88</v>
      </c>
      <c r="D990" s="21" t="s">
        <v>7</v>
      </c>
      <c r="E990" s="233">
        <v>3525</v>
      </c>
      <c r="F990" s="233">
        <f>E990*0.6</f>
        <v>2115</v>
      </c>
      <c r="G990" s="233">
        <f>E990*0.2</f>
        <v>705</v>
      </c>
      <c r="H990" s="233">
        <f>E990*0.2</f>
        <v>705</v>
      </c>
      <c r="I990" s="101"/>
      <c r="J990" s="100"/>
      <c r="K990" s="216"/>
      <c r="L990" s="26"/>
      <c r="M990" s="26"/>
      <c r="N990" s="26"/>
      <c r="O990" s="26"/>
    </row>
    <row r="991" spans="1:15" s="20" customFormat="1" ht="15" customHeight="1">
      <c r="A991" s="23" t="s">
        <v>1398</v>
      </c>
      <c r="B991" s="54" t="s">
        <v>1024</v>
      </c>
      <c r="C991" s="23" t="s">
        <v>88</v>
      </c>
      <c r="D991" s="21" t="s">
        <v>7</v>
      </c>
      <c r="E991" s="233">
        <v>4950</v>
      </c>
      <c r="F991" s="233">
        <f>E991</f>
        <v>4950</v>
      </c>
      <c r="G991" s="301"/>
      <c r="H991" s="302"/>
      <c r="I991" s="46"/>
      <c r="J991" s="100"/>
      <c r="K991" s="26"/>
      <c r="L991" s="26"/>
      <c r="M991" s="26"/>
      <c r="N991" s="26"/>
      <c r="O991" s="26"/>
    </row>
    <row r="992" spans="1:15" s="20" customFormat="1">
      <c r="A992" s="23" t="s">
        <v>1399</v>
      </c>
      <c r="B992" s="54" t="s">
        <v>1025</v>
      </c>
      <c r="C992" s="23" t="s">
        <v>88</v>
      </c>
      <c r="D992" s="21" t="s">
        <v>7</v>
      </c>
      <c r="E992" s="233">
        <v>5212.5</v>
      </c>
      <c r="F992" s="233">
        <f>E992*0.6</f>
        <v>3127.5</v>
      </c>
      <c r="G992" s="233">
        <f>E992*0.4</f>
        <v>2085</v>
      </c>
      <c r="H992" s="302"/>
      <c r="I992" s="101"/>
      <c r="J992" s="100"/>
      <c r="K992" s="26"/>
      <c r="L992" s="26"/>
      <c r="M992" s="26"/>
      <c r="N992" s="26"/>
      <c r="O992" s="26"/>
    </row>
    <row r="993" spans="1:15" s="20" customFormat="1" ht="17.25" customHeight="1">
      <c r="A993" s="23" t="s">
        <v>1400</v>
      </c>
      <c r="B993" s="54" t="s">
        <v>1026</v>
      </c>
      <c r="C993" s="23" t="s">
        <v>88</v>
      </c>
      <c r="D993" s="21" t="s">
        <v>7</v>
      </c>
      <c r="E993" s="233">
        <v>5287.5</v>
      </c>
      <c r="F993" s="233">
        <f>E993*0.6</f>
        <v>3172.5</v>
      </c>
      <c r="G993" s="233">
        <f>E993*0.2</f>
        <v>1057.5</v>
      </c>
      <c r="H993" s="233">
        <f>E993*0.2</f>
        <v>1057.5</v>
      </c>
      <c r="I993" s="101"/>
      <c r="J993" s="100"/>
      <c r="K993" s="26"/>
      <c r="L993" s="26"/>
      <c r="M993" s="26"/>
      <c r="N993" s="26"/>
      <c r="O993" s="26"/>
    </row>
    <row r="994" spans="1:15" s="20" customFormat="1" ht="15" customHeight="1">
      <c r="A994" s="23" t="s">
        <v>1401</v>
      </c>
      <c r="B994" s="54" t="s">
        <v>1027</v>
      </c>
      <c r="C994" s="23" t="s">
        <v>88</v>
      </c>
      <c r="D994" s="21" t="s">
        <v>7</v>
      </c>
      <c r="E994" s="233">
        <v>5940</v>
      </c>
      <c r="F994" s="233">
        <f>E994</f>
        <v>5940</v>
      </c>
      <c r="G994" s="301"/>
      <c r="H994" s="302"/>
      <c r="I994" s="101"/>
      <c r="J994" s="100"/>
      <c r="K994" s="26"/>
      <c r="L994" s="26"/>
      <c r="M994" s="26"/>
      <c r="N994" s="26"/>
      <c r="O994" s="26"/>
    </row>
    <row r="995" spans="1:15" s="20" customFormat="1">
      <c r="A995" s="23" t="s">
        <v>1402</v>
      </c>
      <c r="B995" s="54" t="s">
        <v>1029</v>
      </c>
      <c r="C995" s="23" t="s">
        <v>88</v>
      </c>
      <c r="D995" s="21" t="s">
        <v>7</v>
      </c>
      <c r="E995" s="233">
        <v>6255</v>
      </c>
      <c r="F995" s="233">
        <f>E995*0.6</f>
        <v>3753</v>
      </c>
      <c r="G995" s="233">
        <f>E995*0.4</f>
        <v>2502</v>
      </c>
      <c r="H995" s="302"/>
      <c r="I995" s="101"/>
      <c r="J995" s="100"/>
      <c r="K995" s="26"/>
      <c r="L995" s="26"/>
      <c r="M995" s="26"/>
      <c r="N995" s="26"/>
      <c r="O995" s="26"/>
    </row>
    <row r="996" spans="1:15" s="20" customFormat="1" ht="15" customHeight="1">
      <c r="A996" s="23" t="s">
        <v>1403</v>
      </c>
      <c r="B996" s="54" t="s">
        <v>1028</v>
      </c>
      <c r="C996" s="23" t="s">
        <v>88</v>
      </c>
      <c r="D996" s="21" t="s">
        <v>7</v>
      </c>
      <c r="E996" s="233">
        <v>6345</v>
      </c>
      <c r="F996" s="233">
        <f>E996*0.6</f>
        <v>3807</v>
      </c>
      <c r="G996" s="233">
        <f>E996*0.2</f>
        <v>1269</v>
      </c>
      <c r="H996" s="233">
        <f>E996*0.2</f>
        <v>1269</v>
      </c>
      <c r="I996" s="101"/>
      <c r="J996" s="100"/>
      <c r="K996" s="26"/>
      <c r="L996" s="26"/>
      <c r="M996" s="26"/>
      <c r="N996" s="26"/>
      <c r="O996" s="26"/>
    </row>
    <row r="997" spans="1:15" s="20" customFormat="1" ht="16.5" customHeight="1">
      <c r="A997" s="10">
        <v>18.399999999999999</v>
      </c>
      <c r="B997" s="298" t="s">
        <v>1405</v>
      </c>
      <c r="C997" s="23"/>
      <c r="D997" s="21"/>
      <c r="E997" s="290"/>
      <c r="F997" s="4"/>
      <c r="G997" s="34"/>
      <c r="H997" s="4"/>
      <c r="I997" s="101"/>
      <c r="J997" s="100"/>
      <c r="K997" s="26"/>
      <c r="L997" s="26"/>
      <c r="M997" s="26"/>
      <c r="N997" s="26"/>
      <c r="O997" s="26"/>
    </row>
    <row r="998" spans="1:15" s="20" customFormat="1" ht="16.5" customHeight="1">
      <c r="A998" s="23" t="s">
        <v>1406</v>
      </c>
      <c r="B998" s="54" t="s">
        <v>87</v>
      </c>
      <c r="C998" s="23" t="s">
        <v>88</v>
      </c>
      <c r="D998" s="21" t="s">
        <v>7</v>
      </c>
      <c r="E998" s="233">
        <v>3325</v>
      </c>
      <c r="F998" s="233">
        <v>3325</v>
      </c>
      <c r="G998" s="301"/>
      <c r="H998" s="302"/>
      <c r="I998" s="101"/>
      <c r="J998" s="100"/>
      <c r="K998" s="26"/>
      <c r="L998" s="26"/>
      <c r="M998" s="26"/>
      <c r="N998" s="26"/>
      <c r="O998" s="26"/>
    </row>
    <row r="999" spans="1:15" s="20" customFormat="1" ht="16.5" customHeight="1">
      <c r="A999" s="23" t="s">
        <v>1407</v>
      </c>
      <c r="B999" s="54" t="s">
        <v>89</v>
      </c>
      <c r="C999" s="23" t="s">
        <v>88</v>
      </c>
      <c r="D999" s="21" t="s">
        <v>7</v>
      </c>
      <c r="E999" s="233">
        <v>3500</v>
      </c>
      <c r="F999" s="233">
        <f>E999*0.6</f>
        <v>2100</v>
      </c>
      <c r="G999" s="233">
        <f>E999*0.4</f>
        <v>1400</v>
      </c>
      <c r="H999" s="302"/>
      <c r="I999" s="101"/>
      <c r="J999" s="100"/>
      <c r="K999" s="26"/>
      <c r="L999" s="26"/>
      <c r="M999" s="26"/>
      <c r="N999" s="26"/>
      <c r="O999" s="26"/>
    </row>
    <row r="1000" spans="1:15" s="20" customFormat="1" ht="16.5" customHeight="1">
      <c r="A1000" s="23" t="s">
        <v>1408</v>
      </c>
      <c r="B1000" s="54" t="s">
        <v>90</v>
      </c>
      <c r="C1000" s="23" t="s">
        <v>88</v>
      </c>
      <c r="D1000" s="21" t="s">
        <v>7</v>
      </c>
      <c r="E1000" s="233">
        <v>3575</v>
      </c>
      <c r="F1000" s="233">
        <f>E1000*0.6</f>
        <v>2145</v>
      </c>
      <c r="G1000" s="233">
        <f>E1000*0.2</f>
        <v>715</v>
      </c>
      <c r="H1000" s="233">
        <f>E1000*0.2</f>
        <v>715</v>
      </c>
      <c r="I1000" s="101"/>
      <c r="J1000" s="100"/>
      <c r="K1000" s="26"/>
      <c r="L1000" s="26"/>
      <c r="M1000" s="26"/>
      <c r="N1000" s="26"/>
      <c r="O1000" s="26"/>
    </row>
    <row r="1001" spans="1:15" s="20" customFormat="1" ht="16.5" customHeight="1">
      <c r="A1001" s="16" t="s">
        <v>1409</v>
      </c>
      <c r="B1001" s="298" t="s">
        <v>1410</v>
      </c>
      <c r="C1001" s="23"/>
      <c r="D1001" s="21"/>
      <c r="E1001" s="28"/>
      <c r="F1001" s="30"/>
      <c r="G1001" s="30"/>
      <c r="H1001" s="30"/>
      <c r="I1001" s="101"/>
      <c r="J1001" s="100"/>
      <c r="K1001" s="26"/>
      <c r="L1001" s="26"/>
      <c r="M1001" s="26"/>
      <c r="N1001" s="26"/>
      <c r="O1001" s="26"/>
    </row>
    <row r="1002" spans="1:15" s="20" customFormat="1" ht="16.5" customHeight="1">
      <c r="A1002" s="23" t="s">
        <v>1411</v>
      </c>
      <c r="B1002" s="54" t="s">
        <v>1414</v>
      </c>
      <c r="C1002" s="23" t="s">
        <v>88</v>
      </c>
      <c r="D1002" s="21" t="s">
        <v>88</v>
      </c>
      <c r="E1002" s="300">
        <v>310</v>
      </c>
      <c r="F1002" s="71"/>
      <c r="G1002" s="203"/>
      <c r="H1002" s="71"/>
      <c r="I1002" s="101"/>
      <c r="J1002" s="100"/>
      <c r="K1002" s="26"/>
      <c r="L1002" s="26"/>
      <c r="M1002" s="26"/>
      <c r="N1002" s="26"/>
      <c r="O1002" s="26"/>
    </row>
    <row r="1003" spans="1:15" s="22" customFormat="1">
      <c r="A1003" s="23" t="s">
        <v>1412</v>
      </c>
      <c r="B1003" s="54" t="s">
        <v>1415</v>
      </c>
      <c r="C1003" s="23" t="s">
        <v>88</v>
      </c>
      <c r="D1003" s="21" t="s">
        <v>88</v>
      </c>
      <c r="E1003" s="300">
        <v>520</v>
      </c>
      <c r="F1003" s="71"/>
      <c r="G1003" s="203"/>
      <c r="H1003" s="71"/>
    </row>
    <row r="1004" spans="1:15" s="22" customFormat="1">
      <c r="A1004" s="23" t="s">
        <v>1413</v>
      </c>
      <c r="B1004" s="54" t="s">
        <v>1416</v>
      </c>
      <c r="C1004" s="23" t="s">
        <v>88</v>
      </c>
      <c r="D1004" s="21" t="s">
        <v>88</v>
      </c>
      <c r="E1004" s="300">
        <v>830</v>
      </c>
      <c r="F1004" s="71"/>
      <c r="G1004" s="203"/>
      <c r="H1004" s="71"/>
    </row>
    <row r="1005" spans="1:15" s="22" customFormat="1">
      <c r="A1005" s="16" t="s">
        <v>1418</v>
      </c>
      <c r="B1005" s="299" t="s">
        <v>1417</v>
      </c>
      <c r="C1005" s="1"/>
      <c r="D1005" s="41"/>
      <c r="E1005" s="177"/>
      <c r="F1005" s="71"/>
      <c r="G1005" s="203"/>
      <c r="H1005" s="71"/>
    </row>
    <row r="1006" spans="1:15" s="22" customFormat="1">
      <c r="A1006" s="23" t="s">
        <v>1422</v>
      </c>
      <c r="B1006" s="59" t="s">
        <v>1419</v>
      </c>
      <c r="C1006" s="23" t="s">
        <v>88</v>
      </c>
      <c r="D1006" s="21" t="s">
        <v>88</v>
      </c>
      <c r="E1006" s="300">
        <v>3600</v>
      </c>
      <c r="F1006" s="71"/>
      <c r="G1006" s="203"/>
      <c r="H1006" s="71"/>
    </row>
    <row r="1007" spans="1:15" s="22" customFormat="1">
      <c r="A1007" s="23" t="s">
        <v>1423</v>
      </c>
      <c r="B1007" s="59" t="s">
        <v>1420</v>
      </c>
      <c r="C1007" s="23" t="s">
        <v>88</v>
      </c>
      <c r="D1007" s="21" t="s">
        <v>88</v>
      </c>
      <c r="E1007" s="300">
        <v>3600</v>
      </c>
      <c r="F1007" s="71"/>
      <c r="G1007" s="203"/>
      <c r="H1007" s="71"/>
    </row>
    <row r="1008" spans="1:15" s="22" customFormat="1">
      <c r="A1008" s="23" t="s">
        <v>1424</v>
      </c>
      <c r="B1008" s="59" t="s">
        <v>1421</v>
      </c>
      <c r="C1008" s="23" t="s">
        <v>88</v>
      </c>
      <c r="D1008" s="21" t="s">
        <v>88</v>
      </c>
      <c r="E1008" s="300">
        <v>3200</v>
      </c>
      <c r="F1008" s="71"/>
      <c r="G1008" s="203"/>
      <c r="H1008" s="71"/>
    </row>
    <row r="1009" spans="1:8" s="22" customFormat="1">
      <c r="A1009" s="16">
        <v>18.7</v>
      </c>
      <c r="B1009" s="299" t="s">
        <v>1427</v>
      </c>
      <c r="C1009" s="27"/>
      <c r="D1009" s="41"/>
      <c r="E1009" s="300"/>
      <c r="F1009" s="71"/>
      <c r="G1009" s="203"/>
      <c r="H1009" s="71"/>
    </row>
    <row r="1010" spans="1:8" s="22" customFormat="1">
      <c r="A1010" s="23" t="s">
        <v>1432</v>
      </c>
      <c r="B1010" s="59" t="s">
        <v>1428</v>
      </c>
      <c r="C1010" s="23" t="s">
        <v>88</v>
      </c>
      <c r="D1010" s="21" t="s">
        <v>88</v>
      </c>
      <c r="E1010" s="300">
        <v>750</v>
      </c>
      <c r="F1010" s="71"/>
      <c r="G1010" s="203"/>
      <c r="H1010" s="71"/>
    </row>
    <row r="1011" spans="1:8" s="22" customFormat="1">
      <c r="A1011" s="23" t="s">
        <v>1433</v>
      </c>
      <c r="B1011" s="59" t="s">
        <v>1429</v>
      </c>
      <c r="C1011" s="23" t="s">
        <v>88</v>
      </c>
      <c r="D1011" s="21" t="s">
        <v>88</v>
      </c>
      <c r="E1011" s="300">
        <v>1050</v>
      </c>
      <c r="F1011" s="71"/>
      <c r="G1011" s="203"/>
      <c r="H1011" s="71"/>
    </row>
    <row r="1012" spans="1:8" s="22" customFormat="1">
      <c r="A1012" s="23" t="s">
        <v>1434</v>
      </c>
      <c r="B1012" s="59" t="s">
        <v>1430</v>
      </c>
      <c r="C1012" s="23" t="s">
        <v>88</v>
      </c>
      <c r="D1012" s="21" t="s">
        <v>88</v>
      </c>
      <c r="E1012" s="300">
        <v>1050</v>
      </c>
      <c r="F1012" s="71"/>
      <c r="G1012" s="203"/>
      <c r="H1012" s="71"/>
    </row>
    <row r="1013" spans="1:8" s="22" customFormat="1">
      <c r="A1013" s="23" t="s">
        <v>1435</v>
      </c>
      <c r="B1013" s="59" t="s">
        <v>1431</v>
      </c>
      <c r="C1013" s="23" t="s">
        <v>88</v>
      </c>
      <c r="D1013" s="21" t="s">
        <v>88</v>
      </c>
      <c r="E1013" s="300">
        <v>1050</v>
      </c>
      <c r="F1013" s="71"/>
      <c r="G1013" s="203"/>
      <c r="H1013" s="71"/>
    </row>
    <row r="1014" spans="1:8" s="22" customFormat="1">
      <c r="A1014" s="23"/>
      <c r="B1014" s="59"/>
      <c r="C1014" s="27"/>
      <c r="D1014" s="41"/>
      <c r="E1014" s="300"/>
      <c r="F1014" s="71"/>
      <c r="G1014" s="203"/>
      <c r="H1014" s="71"/>
    </row>
    <row r="1015" spans="1:8" s="22" customFormat="1">
      <c r="A1015" s="16">
        <v>19</v>
      </c>
      <c r="B1015" s="58" t="s">
        <v>119</v>
      </c>
      <c r="C1015" s="27"/>
      <c r="D1015" s="41"/>
      <c r="E1015" s="28"/>
      <c r="F1015" s="24"/>
      <c r="G1015" s="71"/>
      <c r="H1015" s="24"/>
    </row>
    <row r="1016" spans="1:8" s="22" customFormat="1">
      <c r="A1016" s="16" t="s">
        <v>1332</v>
      </c>
      <c r="B1016" s="278" t="s">
        <v>101</v>
      </c>
      <c r="C1016" s="279"/>
      <c r="D1016" s="129"/>
      <c r="E1016" s="126"/>
      <c r="F1016" s="24"/>
      <c r="G1016" s="24"/>
      <c r="H1016" s="24"/>
    </row>
    <row r="1017" spans="1:8" s="22" customFormat="1">
      <c r="A1017" s="23" t="s">
        <v>238</v>
      </c>
      <c r="B1017" s="52" t="s">
        <v>102</v>
      </c>
      <c r="C1017" s="21" t="s">
        <v>103</v>
      </c>
      <c r="D1017" s="21" t="s">
        <v>846</v>
      </c>
      <c r="E1017" s="276">
        <v>30</v>
      </c>
      <c r="F1017" s="24"/>
      <c r="G1017" s="24"/>
      <c r="H1017" s="24"/>
    </row>
    <row r="1018" spans="1:8" s="22" customFormat="1">
      <c r="A1018" s="23" t="s">
        <v>239</v>
      </c>
      <c r="B1018" s="52" t="s">
        <v>843</v>
      </c>
      <c r="C1018" s="21" t="s">
        <v>103</v>
      </c>
      <c r="D1018" s="21" t="s">
        <v>846</v>
      </c>
      <c r="E1018" s="276">
        <v>30</v>
      </c>
      <c r="F1018" s="183"/>
    </row>
    <row r="1019" spans="1:8" s="22" customFormat="1">
      <c r="A1019" s="23" t="s">
        <v>240</v>
      </c>
      <c r="B1019" s="52" t="s">
        <v>844</v>
      </c>
      <c r="C1019" s="21" t="s">
        <v>103</v>
      </c>
      <c r="D1019" s="21" t="s">
        <v>846</v>
      </c>
      <c r="E1019" s="276">
        <v>30</v>
      </c>
      <c r="F1019" s="183"/>
    </row>
    <row r="1020" spans="1:8" s="22" customFormat="1">
      <c r="A1020" s="23" t="s">
        <v>241</v>
      </c>
      <c r="B1020" s="52" t="s">
        <v>845</v>
      </c>
      <c r="C1020" s="21" t="s">
        <v>103</v>
      </c>
      <c r="D1020" s="21" t="s">
        <v>846</v>
      </c>
      <c r="E1020" s="276">
        <v>30</v>
      </c>
      <c r="F1020" s="183"/>
    </row>
    <row r="1021" spans="1:8" s="22" customFormat="1">
      <c r="A1021" s="16" t="s">
        <v>1333</v>
      </c>
      <c r="B1021" s="278" t="s">
        <v>302</v>
      </c>
      <c r="C1021" s="279"/>
      <c r="D1021" s="129"/>
      <c r="E1021" s="277"/>
      <c r="F1021" s="184"/>
    </row>
    <row r="1022" spans="1:8" s="20" customFormat="1">
      <c r="A1022" s="23" t="s">
        <v>1334</v>
      </c>
      <c r="B1022" s="52" t="s">
        <v>847</v>
      </c>
      <c r="C1022" s="21" t="s">
        <v>103</v>
      </c>
      <c r="D1022" s="21" t="s">
        <v>846</v>
      </c>
      <c r="E1022" s="303">
        <v>660</v>
      </c>
      <c r="F1022" s="319"/>
    </row>
    <row r="1023" spans="1:8" s="20" customFormat="1">
      <c r="A1023" s="23" t="s">
        <v>1335</v>
      </c>
      <c r="B1023" s="52" t="s">
        <v>848</v>
      </c>
      <c r="C1023" s="21" t="s">
        <v>103</v>
      </c>
      <c r="D1023" s="21" t="s">
        <v>846</v>
      </c>
      <c r="E1023" s="303">
        <v>660</v>
      </c>
      <c r="F1023" s="319"/>
    </row>
    <row r="1024" spans="1:8" s="20" customFormat="1">
      <c r="A1024" s="23" t="s">
        <v>1336</v>
      </c>
      <c r="B1024" s="52" t="s">
        <v>849</v>
      </c>
      <c r="C1024" s="21" t="s">
        <v>103</v>
      </c>
      <c r="D1024" s="21" t="s">
        <v>846</v>
      </c>
      <c r="E1024" s="303">
        <v>706</v>
      </c>
      <c r="F1024" s="319"/>
    </row>
    <row r="1025" spans="1:7" s="22" customFormat="1">
      <c r="A1025" s="23" t="s">
        <v>1337</v>
      </c>
      <c r="B1025" s="52" t="s">
        <v>850</v>
      </c>
      <c r="C1025" s="21" t="s">
        <v>103</v>
      </c>
      <c r="D1025" s="21" t="s">
        <v>846</v>
      </c>
      <c r="E1025" s="276">
        <v>706</v>
      </c>
      <c r="F1025" s="185"/>
    </row>
    <row r="1026" spans="1:7" s="22" customFormat="1">
      <c r="A1026" s="23" t="s">
        <v>1338</v>
      </c>
      <c r="B1026" s="52" t="s">
        <v>851</v>
      </c>
      <c r="C1026" s="21" t="s">
        <v>103</v>
      </c>
      <c r="D1026" s="21" t="s">
        <v>846</v>
      </c>
      <c r="E1026" s="276">
        <v>706</v>
      </c>
      <c r="F1026" s="185"/>
    </row>
    <row r="1027" spans="1:7" s="22" customFormat="1">
      <c r="A1027" s="23" t="s">
        <v>1339</v>
      </c>
      <c r="B1027" s="52" t="s">
        <v>852</v>
      </c>
      <c r="C1027" s="21" t="s">
        <v>103</v>
      </c>
      <c r="D1027" s="21" t="s">
        <v>846</v>
      </c>
      <c r="E1027" s="276">
        <v>706</v>
      </c>
      <c r="F1027" s="185"/>
    </row>
    <row r="1028" spans="1:7" s="22" customFormat="1">
      <c r="A1028" s="23" t="s">
        <v>1340</v>
      </c>
      <c r="B1028" s="52" t="s">
        <v>853</v>
      </c>
      <c r="C1028" s="21" t="s">
        <v>103</v>
      </c>
      <c r="D1028" s="21" t="s">
        <v>846</v>
      </c>
      <c r="E1028" s="276">
        <v>460</v>
      </c>
      <c r="F1028" s="183"/>
    </row>
    <row r="1029" spans="1:7" s="22" customFormat="1">
      <c r="A1029" s="23" t="s">
        <v>1341</v>
      </c>
      <c r="B1029" s="52" t="s">
        <v>854</v>
      </c>
      <c r="C1029" s="21" t="s">
        <v>103</v>
      </c>
      <c r="D1029" s="21" t="s">
        <v>846</v>
      </c>
      <c r="E1029" s="276">
        <v>460</v>
      </c>
      <c r="F1029" s="183"/>
    </row>
    <row r="1030" spans="1:7" s="22" customFormat="1">
      <c r="A1030" s="23" t="s">
        <v>1342</v>
      </c>
      <c r="B1030" s="52" t="s">
        <v>855</v>
      </c>
      <c r="C1030" s="21" t="s">
        <v>103</v>
      </c>
      <c r="D1030" s="21" t="s">
        <v>846</v>
      </c>
      <c r="E1030" s="276">
        <v>520</v>
      </c>
      <c r="F1030" s="183"/>
    </row>
    <row r="1031" spans="1:7" s="22" customFormat="1">
      <c r="A1031" s="23" t="s">
        <v>1343</v>
      </c>
      <c r="B1031" s="52" t="s">
        <v>856</v>
      </c>
      <c r="C1031" s="21" t="s">
        <v>103</v>
      </c>
      <c r="D1031" s="21" t="s">
        <v>846</v>
      </c>
      <c r="E1031" s="276">
        <v>520</v>
      </c>
      <c r="F1031" s="183"/>
    </row>
    <row r="1032" spans="1:7" s="20" customFormat="1">
      <c r="A1032" s="23" t="s">
        <v>1344</v>
      </c>
      <c r="B1032" s="52" t="s">
        <v>1436</v>
      </c>
      <c r="C1032" s="21" t="s">
        <v>103</v>
      </c>
      <c r="D1032" s="21" t="s">
        <v>846</v>
      </c>
      <c r="E1032" s="303">
        <v>850</v>
      </c>
      <c r="F1032" s="317"/>
    </row>
    <row r="1033" spans="1:7" s="22" customFormat="1">
      <c r="A1033" s="23" t="s">
        <v>1345</v>
      </c>
      <c r="B1033" s="52" t="s">
        <v>845</v>
      </c>
      <c r="C1033" s="21" t="s">
        <v>103</v>
      </c>
      <c r="D1033" s="21" t="s">
        <v>846</v>
      </c>
      <c r="E1033" s="276">
        <v>800</v>
      </c>
      <c r="F1033" s="183"/>
    </row>
    <row r="1034" spans="1:7" s="22" customFormat="1">
      <c r="A1034" s="23" t="s">
        <v>1346</v>
      </c>
      <c r="B1034" s="54" t="s">
        <v>994</v>
      </c>
      <c r="C1034" s="21" t="s">
        <v>103</v>
      </c>
      <c r="D1034" s="21" t="s">
        <v>846</v>
      </c>
      <c r="E1034" s="276">
        <v>515</v>
      </c>
      <c r="F1034" s="183"/>
      <c r="G1034" s="203"/>
    </row>
    <row r="1035" spans="1:7" s="22" customFormat="1">
      <c r="A1035" s="16" t="s">
        <v>1347</v>
      </c>
      <c r="B1035" s="278" t="s">
        <v>112</v>
      </c>
      <c r="C1035" s="279"/>
      <c r="D1035" s="129"/>
      <c r="E1035" s="277"/>
      <c r="F1035" s="184"/>
    </row>
    <row r="1036" spans="1:7" s="22" customFormat="1">
      <c r="A1036" s="23" t="s">
        <v>1348</v>
      </c>
      <c r="B1036" s="52" t="s">
        <v>857</v>
      </c>
      <c r="C1036" s="21" t="s">
        <v>103</v>
      </c>
      <c r="D1036" s="21" t="s">
        <v>846</v>
      </c>
      <c r="E1036" s="276">
        <v>35</v>
      </c>
      <c r="F1036" s="186"/>
    </row>
    <row r="1037" spans="1:7" s="22" customFormat="1">
      <c r="A1037" s="23" t="s">
        <v>1349</v>
      </c>
      <c r="B1037" s="52" t="s">
        <v>858</v>
      </c>
      <c r="C1037" s="21" t="s">
        <v>103</v>
      </c>
      <c r="D1037" s="21" t="s">
        <v>846</v>
      </c>
      <c r="E1037" s="276">
        <v>90</v>
      </c>
      <c r="F1037" s="187"/>
    </row>
    <row r="1038" spans="1:7" s="20" customFormat="1">
      <c r="A1038" s="23" t="s">
        <v>1350</v>
      </c>
      <c r="B1038" s="52" t="s">
        <v>1437</v>
      </c>
      <c r="C1038" s="21" t="s">
        <v>103</v>
      </c>
      <c r="D1038" s="21" t="s">
        <v>846</v>
      </c>
      <c r="E1038" s="303">
        <v>50</v>
      </c>
      <c r="F1038" s="318"/>
    </row>
    <row r="1039" spans="1:7" s="22" customFormat="1">
      <c r="A1039" s="23" t="s">
        <v>1351</v>
      </c>
      <c r="B1039" s="52" t="s">
        <v>271</v>
      </c>
      <c r="C1039" s="21" t="s">
        <v>103</v>
      </c>
      <c r="D1039" s="21" t="s">
        <v>846</v>
      </c>
      <c r="E1039" s="276">
        <v>150</v>
      </c>
      <c r="F1039" s="186"/>
    </row>
    <row r="1040" spans="1:7" s="22" customFormat="1">
      <c r="A1040" s="23" t="s">
        <v>1352</v>
      </c>
      <c r="B1040" s="52" t="s">
        <v>859</v>
      </c>
      <c r="C1040" s="21" t="s">
        <v>103</v>
      </c>
      <c r="D1040" s="21" t="s">
        <v>846</v>
      </c>
      <c r="E1040" s="276">
        <v>150</v>
      </c>
      <c r="F1040" s="183"/>
    </row>
    <row r="1041" spans="1:15" s="20" customFormat="1">
      <c r="A1041" s="23" t="s">
        <v>1353</v>
      </c>
      <c r="B1041" s="52" t="s">
        <v>860</v>
      </c>
      <c r="C1041" s="21" t="s">
        <v>103</v>
      </c>
      <c r="D1041" s="21" t="s">
        <v>846</v>
      </c>
      <c r="E1041" s="276">
        <v>150</v>
      </c>
      <c r="F1041" s="183"/>
      <c r="G1041" s="22"/>
      <c r="H1041" s="22"/>
      <c r="I1041" s="24"/>
      <c r="J1041" s="99"/>
      <c r="K1041" s="26"/>
      <c r="L1041" s="26"/>
      <c r="M1041" s="26"/>
      <c r="N1041" s="26"/>
      <c r="O1041" s="26"/>
    </row>
    <row r="1042" spans="1:15" s="20" customFormat="1">
      <c r="A1042" s="16" t="s">
        <v>1354</v>
      </c>
      <c r="B1042" s="278" t="s">
        <v>167</v>
      </c>
      <c r="C1042" s="279"/>
      <c r="D1042" s="129"/>
      <c r="E1042" s="277"/>
      <c r="F1042" s="184"/>
      <c r="G1042" s="22"/>
      <c r="H1042" s="22"/>
      <c r="I1042" s="24"/>
      <c r="J1042" s="99"/>
      <c r="K1042" s="26"/>
      <c r="L1042" s="26"/>
      <c r="M1042" s="26"/>
      <c r="N1042" s="26"/>
      <c r="O1042" s="26"/>
    </row>
    <row r="1043" spans="1:15" s="20" customFormat="1" ht="15" customHeight="1">
      <c r="A1043" s="23" t="s">
        <v>1355</v>
      </c>
      <c r="B1043" s="52" t="s">
        <v>168</v>
      </c>
      <c r="C1043" s="21" t="s">
        <v>103</v>
      </c>
      <c r="D1043" s="21" t="s">
        <v>846</v>
      </c>
      <c r="E1043" s="276">
        <v>45</v>
      </c>
      <c r="F1043" s="183"/>
      <c r="G1043" s="22"/>
      <c r="H1043" s="22"/>
      <c r="I1043" s="24"/>
      <c r="J1043" s="99"/>
      <c r="K1043" s="26"/>
      <c r="L1043" s="26"/>
      <c r="M1043" s="26"/>
      <c r="N1043" s="26"/>
      <c r="O1043" s="26"/>
    </row>
    <row r="1044" spans="1:15" s="26" customFormat="1" ht="15" customHeight="1">
      <c r="A1044" s="23" t="s">
        <v>1356</v>
      </c>
      <c r="B1044" s="52" t="s">
        <v>169</v>
      </c>
      <c r="C1044" s="21" t="s">
        <v>103</v>
      </c>
      <c r="D1044" s="21" t="s">
        <v>846</v>
      </c>
      <c r="E1044" s="276">
        <v>45</v>
      </c>
      <c r="F1044" s="183"/>
      <c r="G1044" s="22"/>
      <c r="H1044" s="22"/>
      <c r="I1044" s="30"/>
      <c r="J1044" s="101"/>
    </row>
    <row r="1045" spans="1:15" s="26" customFormat="1" ht="15" customHeight="1">
      <c r="A1045" s="23" t="s">
        <v>1357</v>
      </c>
      <c r="B1045" s="52" t="s">
        <v>170</v>
      </c>
      <c r="C1045" s="21" t="s">
        <v>103</v>
      </c>
      <c r="D1045" s="21" t="s">
        <v>846</v>
      </c>
      <c r="E1045" s="276">
        <v>45</v>
      </c>
      <c r="F1045" s="183"/>
      <c r="G1045" s="22"/>
      <c r="H1045" s="22"/>
      <c r="I1045" s="30"/>
      <c r="J1045" s="101"/>
    </row>
    <row r="1046" spans="1:15" s="26" customFormat="1" ht="15" customHeight="1">
      <c r="A1046" s="23" t="s">
        <v>1358</v>
      </c>
      <c r="B1046" s="52" t="s">
        <v>861</v>
      </c>
      <c r="C1046" s="21" t="s">
        <v>103</v>
      </c>
      <c r="D1046" s="21" t="s">
        <v>846</v>
      </c>
      <c r="E1046" s="276">
        <v>45</v>
      </c>
      <c r="F1046" s="183"/>
      <c r="G1046" s="22"/>
      <c r="H1046" s="22"/>
      <c r="I1046" s="30"/>
      <c r="J1046" s="101"/>
    </row>
    <row r="1047" spans="1:15" s="26" customFormat="1" ht="15" customHeight="1">
      <c r="A1047" s="23" t="s">
        <v>1359</v>
      </c>
      <c r="B1047" s="52" t="s">
        <v>862</v>
      </c>
      <c r="C1047" s="21" t="s">
        <v>103</v>
      </c>
      <c r="D1047" s="21" t="s">
        <v>846</v>
      </c>
      <c r="E1047" s="276">
        <v>45</v>
      </c>
      <c r="F1047" s="183"/>
      <c r="G1047" s="22"/>
      <c r="H1047" s="22"/>
      <c r="I1047" s="30"/>
      <c r="J1047" s="101"/>
    </row>
    <row r="1048" spans="1:15" s="20" customFormat="1" ht="15" customHeight="1">
      <c r="A1048" s="23" t="s">
        <v>1360</v>
      </c>
      <c r="B1048" s="52" t="s">
        <v>863</v>
      </c>
      <c r="C1048" s="21" t="s">
        <v>103</v>
      </c>
      <c r="D1048" s="21" t="s">
        <v>846</v>
      </c>
      <c r="E1048" s="276">
        <v>45</v>
      </c>
      <c r="F1048" s="183"/>
      <c r="G1048" s="22"/>
      <c r="H1048" s="22"/>
      <c r="I1048" s="30"/>
      <c r="J1048" s="101"/>
      <c r="K1048" s="26"/>
      <c r="L1048" s="26"/>
      <c r="M1048" s="26"/>
      <c r="N1048" s="26"/>
      <c r="O1048" s="26"/>
    </row>
    <row r="1049" spans="1:15" s="20" customFormat="1" ht="15" customHeight="1">
      <c r="A1049" s="23" t="s">
        <v>1361</v>
      </c>
      <c r="B1049" s="52" t="s">
        <v>171</v>
      </c>
      <c r="C1049" s="21" t="s">
        <v>103</v>
      </c>
      <c r="D1049" s="21" t="s">
        <v>846</v>
      </c>
      <c r="E1049" s="276">
        <v>55</v>
      </c>
      <c r="F1049" s="183"/>
      <c r="G1049" s="22"/>
      <c r="H1049" s="22"/>
      <c r="I1049" s="30"/>
      <c r="J1049" s="101"/>
      <c r="K1049" s="26"/>
      <c r="L1049" s="26"/>
      <c r="M1049" s="26"/>
      <c r="N1049" s="26"/>
      <c r="O1049" s="26"/>
    </row>
    <row r="1050" spans="1:15" s="20" customFormat="1">
      <c r="A1050" s="23" t="s">
        <v>1362</v>
      </c>
      <c r="B1050" s="52" t="s">
        <v>864</v>
      </c>
      <c r="C1050" s="21" t="s">
        <v>103</v>
      </c>
      <c r="D1050" s="21" t="s">
        <v>846</v>
      </c>
      <c r="E1050" s="276">
        <v>12</v>
      </c>
      <c r="F1050" s="183"/>
      <c r="G1050" s="22"/>
      <c r="H1050" s="22"/>
      <c r="I1050" s="24"/>
      <c r="J1050" s="99"/>
      <c r="K1050" s="26"/>
      <c r="L1050" s="26"/>
      <c r="M1050" s="26"/>
      <c r="N1050" s="26"/>
      <c r="O1050" s="26"/>
    </row>
    <row r="1051" spans="1:15" s="20" customFormat="1">
      <c r="A1051" s="23" t="s">
        <v>1363</v>
      </c>
      <c r="B1051" s="52" t="s">
        <v>865</v>
      </c>
      <c r="C1051" s="21" t="s">
        <v>103</v>
      </c>
      <c r="D1051" s="21" t="s">
        <v>846</v>
      </c>
      <c r="E1051" s="276">
        <v>12</v>
      </c>
      <c r="F1051" s="183"/>
      <c r="G1051" s="22"/>
      <c r="H1051" s="22"/>
      <c r="I1051" s="24"/>
      <c r="J1051" s="99"/>
      <c r="K1051" s="26"/>
      <c r="L1051" s="26"/>
      <c r="M1051" s="26"/>
      <c r="N1051" s="26"/>
      <c r="O1051" s="26"/>
    </row>
    <row r="1052" spans="1:15" s="26" customFormat="1">
      <c r="A1052" s="23" t="s">
        <v>1364</v>
      </c>
      <c r="B1052" s="52" t="s">
        <v>866</v>
      </c>
      <c r="C1052" s="21" t="s">
        <v>103</v>
      </c>
      <c r="D1052" s="21" t="s">
        <v>846</v>
      </c>
      <c r="E1052" s="276">
        <v>12</v>
      </c>
      <c r="F1052" s="183"/>
      <c r="G1052" s="22"/>
      <c r="H1052" s="22"/>
      <c r="I1052" s="4"/>
      <c r="J1052" s="99"/>
    </row>
    <row r="1053" spans="1:15" s="26" customFormat="1">
      <c r="A1053" s="23" t="s">
        <v>1365</v>
      </c>
      <c r="B1053" s="52" t="s">
        <v>867</v>
      </c>
      <c r="C1053" s="21" t="s">
        <v>103</v>
      </c>
      <c r="D1053" s="21" t="s">
        <v>846</v>
      </c>
      <c r="E1053" s="276">
        <v>12</v>
      </c>
      <c r="F1053" s="183"/>
      <c r="G1053" s="22"/>
      <c r="H1053" s="22"/>
      <c r="I1053" s="24"/>
      <c r="J1053" s="99"/>
    </row>
    <row r="1054" spans="1:15" s="26" customFormat="1">
      <c r="A1054" s="23" t="s">
        <v>1366</v>
      </c>
      <c r="B1054" s="52" t="s">
        <v>868</v>
      </c>
      <c r="C1054" s="21" t="s">
        <v>103</v>
      </c>
      <c r="D1054" s="21" t="s">
        <v>846</v>
      </c>
      <c r="E1054" s="276">
        <v>12</v>
      </c>
      <c r="F1054" s="183"/>
      <c r="G1054" s="22"/>
      <c r="H1054" s="22"/>
      <c r="I1054" s="24"/>
      <c r="J1054" s="99"/>
    </row>
    <row r="1055" spans="1:15" s="26" customFormat="1">
      <c r="A1055" s="23" t="s">
        <v>1367</v>
      </c>
      <c r="B1055" s="52" t="s">
        <v>869</v>
      </c>
      <c r="C1055" s="21" t="s">
        <v>103</v>
      </c>
      <c r="D1055" s="21" t="s">
        <v>846</v>
      </c>
      <c r="E1055" s="276">
        <v>12</v>
      </c>
      <c r="F1055" s="183"/>
      <c r="G1055" s="22"/>
      <c r="H1055" s="22"/>
      <c r="I1055" s="30"/>
      <c r="J1055" s="101"/>
    </row>
    <row r="1056" spans="1:15" s="26" customFormat="1">
      <c r="A1056" s="23" t="s">
        <v>1368</v>
      </c>
      <c r="B1056" s="52" t="s">
        <v>870</v>
      </c>
      <c r="C1056" s="21" t="s">
        <v>103</v>
      </c>
      <c r="D1056" s="21" t="s">
        <v>846</v>
      </c>
      <c r="E1056" s="276">
        <v>12</v>
      </c>
      <c r="F1056" s="183"/>
      <c r="G1056" s="22"/>
      <c r="H1056" s="22"/>
      <c r="I1056" s="30"/>
      <c r="J1056" s="101"/>
    </row>
    <row r="1057" spans="1:17" s="26" customFormat="1">
      <c r="A1057" s="23" t="s">
        <v>1369</v>
      </c>
      <c r="B1057" s="54" t="s">
        <v>887</v>
      </c>
      <c r="C1057" s="21" t="s">
        <v>103</v>
      </c>
      <c r="D1057" s="21" t="s">
        <v>846</v>
      </c>
      <c r="E1057" s="276">
        <v>22</v>
      </c>
      <c r="F1057" s="183"/>
      <c r="G1057" s="22"/>
      <c r="H1057" s="22"/>
      <c r="I1057" s="30"/>
      <c r="J1057" s="101"/>
    </row>
    <row r="1058" spans="1:17" s="20" customFormat="1">
      <c r="A1058" s="16" t="s">
        <v>1370</v>
      </c>
      <c r="B1058" s="278" t="s">
        <v>871</v>
      </c>
      <c r="C1058" s="279"/>
      <c r="D1058" s="129"/>
      <c r="E1058" s="277"/>
      <c r="F1058" s="184"/>
      <c r="G1058" s="22"/>
      <c r="H1058" s="22"/>
      <c r="I1058" s="30"/>
      <c r="J1058" s="101"/>
      <c r="K1058" s="26"/>
      <c r="L1058" s="26"/>
      <c r="M1058" s="26"/>
      <c r="N1058" s="26"/>
      <c r="O1058" s="26"/>
    </row>
    <row r="1059" spans="1:17" s="20" customFormat="1">
      <c r="A1059" s="23" t="s">
        <v>1371</v>
      </c>
      <c r="B1059" s="52" t="s">
        <v>872</v>
      </c>
      <c r="C1059" s="21" t="s">
        <v>103</v>
      </c>
      <c r="D1059" s="21" t="s">
        <v>846</v>
      </c>
      <c r="E1059" s="276">
        <v>50</v>
      </c>
      <c r="F1059" s="183"/>
      <c r="G1059" s="22"/>
      <c r="H1059" s="22"/>
      <c r="I1059" s="30"/>
      <c r="J1059" s="101"/>
      <c r="K1059" s="26"/>
      <c r="L1059" s="26"/>
      <c r="M1059" s="26"/>
      <c r="N1059" s="26"/>
      <c r="O1059" s="26"/>
    </row>
    <row r="1060" spans="1:17" s="26" customFormat="1">
      <c r="A1060" s="23" t="s">
        <v>1372</v>
      </c>
      <c r="B1060" s="52" t="s">
        <v>873</v>
      </c>
      <c r="C1060" s="21" t="s">
        <v>103</v>
      </c>
      <c r="D1060" s="21" t="s">
        <v>846</v>
      </c>
      <c r="E1060" s="276">
        <v>55</v>
      </c>
      <c r="F1060" s="183"/>
      <c r="G1060" s="22"/>
      <c r="H1060" s="22"/>
      <c r="I1060" s="101"/>
      <c r="J1060" s="101"/>
    </row>
    <row r="1061" spans="1:17" s="20" customFormat="1">
      <c r="A1061" s="23" t="s">
        <v>1373</v>
      </c>
      <c r="B1061" s="52" t="s">
        <v>874</v>
      </c>
      <c r="C1061" s="21" t="s">
        <v>103</v>
      </c>
      <c r="D1061" s="21" t="s">
        <v>846</v>
      </c>
      <c r="E1061" s="276">
        <v>60</v>
      </c>
      <c r="F1061" s="183"/>
      <c r="G1061" s="22"/>
      <c r="H1061" s="22"/>
      <c r="I1061" s="101"/>
      <c r="J1061" s="101"/>
      <c r="K1061" s="26"/>
      <c r="L1061" s="26"/>
      <c r="M1061" s="26"/>
      <c r="N1061" s="26"/>
      <c r="O1061" s="26"/>
    </row>
    <row r="1062" spans="1:17" s="22" customFormat="1">
      <c r="A1062" s="23" t="s">
        <v>1374</v>
      </c>
      <c r="B1062" s="52" t="s">
        <v>875</v>
      </c>
      <c r="C1062" s="21" t="s">
        <v>103</v>
      </c>
      <c r="D1062" s="21" t="s">
        <v>846</v>
      </c>
      <c r="E1062" s="276">
        <v>45</v>
      </c>
      <c r="F1062" s="183"/>
      <c r="I1062" s="101"/>
      <c r="J1062" s="101"/>
      <c r="K1062" s="26"/>
      <c r="L1062" s="26"/>
      <c r="M1062" s="26"/>
      <c r="N1062" s="26"/>
      <c r="O1062" s="26"/>
      <c r="P1062" s="20"/>
      <c r="Q1062" s="20"/>
    </row>
    <row r="1063" spans="1:17" s="22" customFormat="1">
      <c r="A1063" s="23" t="s">
        <v>1375</v>
      </c>
      <c r="B1063" s="52" t="s">
        <v>876</v>
      </c>
      <c r="C1063" s="21" t="s">
        <v>103</v>
      </c>
      <c r="D1063" s="21" t="s">
        <v>846</v>
      </c>
      <c r="E1063" s="276">
        <v>50</v>
      </c>
      <c r="F1063" s="183"/>
      <c r="I1063" s="101"/>
      <c r="J1063" s="101"/>
      <c r="K1063" s="26"/>
      <c r="L1063" s="26"/>
      <c r="M1063" s="26"/>
      <c r="N1063" s="26"/>
      <c r="O1063" s="26"/>
      <c r="P1063" s="20"/>
      <c r="Q1063" s="20"/>
    </row>
    <row r="1064" spans="1:17" s="22" customFormat="1">
      <c r="A1064" s="23" t="s">
        <v>1376</v>
      </c>
      <c r="B1064" s="52" t="s">
        <v>877</v>
      </c>
      <c r="C1064" s="21" t="s">
        <v>103</v>
      </c>
      <c r="D1064" s="21" t="s">
        <v>846</v>
      </c>
      <c r="E1064" s="276">
        <v>55</v>
      </c>
      <c r="F1064" s="183"/>
      <c r="I1064" s="120"/>
      <c r="J1064" s="99"/>
      <c r="K1064" s="26"/>
      <c r="L1064" s="26"/>
      <c r="M1064" s="26"/>
      <c r="N1064" s="26"/>
      <c r="O1064" s="26"/>
      <c r="P1064" s="20"/>
      <c r="Q1064" s="20"/>
    </row>
    <row r="1065" spans="1:17" s="22" customFormat="1">
      <c r="A1065" s="16" t="s">
        <v>1377</v>
      </c>
      <c r="B1065" s="278" t="s">
        <v>878</v>
      </c>
      <c r="C1065" s="279"/>
      <c r="D1065" s="129"/>
      <c r="E1065" s="277"/>
      <c r="F1065" s="184"/>
      <c r="I1065" s="120"/>
      <c r="J1065" s="99"/>
      <c r="K1065" s="26"/>
      <c r="L1065" s="26"/>
      <c r="M1065" s="26"/>
      <c r="N1065" s="26"/>
      <c r="O1065" s="26"/>
      <c r="P1065" s="20"/>
      <c r="Q1065" s="20"/>
    </row>
    <row r="1066" spans="1:17" s="20" customFormat="1">
      <c r="A1066" s="23" t="s">
        <v>1378</v>
      </c>
      <c r="B1066" s="52" t="s">
        <v>880</v>
      </c>
      <c r="C1066" s="21" t="s">
        <v>103</v>
      </c>
      <c r="D1066" s="21" t="s">
        <v>846</v>
      </c>
      <c r="E1066" s="303">
        <v>60</v>
      </c>
      <c r="F1066" s="317"/>
      <c r="I1066" s="121"/>
      <c r="J1066" s="99"/>
      <c r="K1066" s="26"/>
      <c r="L1066" s="26"/>
      <c r="M1066" s="26"/>
      <c r="N1066" s="26"/>
      <c r="O1066" s="26"/>
    </row>
    <row r="1067" spans="1:17" s="20" customFormat="1">
      <c r="A1067" s="23" t="s">
        <v>1379</v>
      </c>
      <c r="B1067" s="52" t="s">
        <v>881</v>
      </c>
      <c r="C1067" s="21" t="s">
        <v>103</v>
      </c>
      <c r="D1067" s="21" t="s">
        <v>846</v>
      </c>
      <c r="E1067" s="303">
        <v>55</v>
      </c>
      <c r="F1067" s="317"/>
      <c r="I1067" s="121"/>
      <c r="J1067" s="99"/>
      <c r="K1067" s="26"/>
      <c r="L1067" s="26"/>
    </row>
    <row r="1068" spans="1:17" s="20" customFormat="1">
      <c r="A1068" s="23" t="s">
        <v>1380</v>
      </c>
      <c r="B1068" s="52" t="s">
        <v>882</v>
      </c>
      <c r="C1068" s="21" t="s">
        <v>103</v>
      </c>
      <c r="D1068" s="21" t="s">
        <v>846</v>
      </c>
      <c r="E1068" s="303">
        <v>55</v>
      </c>
      <c r="F1068" s="317"/>
      <c r="I1068" s="121"/>
      <c r="J1068" s="99"/>
      <c r="K1068" s="26"/>
      <c r="L1068" s="26"/>
    </row>
    <row r="1069" spans="1:17" s="22" customFormat="1">
      <c r="A1069" s="16" t="s">
        <v>1381</v>
      </c>
      <c r="B1069" s="278" t="s">
        <v>879</v>
      </c>
      <c r="C1069" s="279"/>
      <c r="D1069" s="129"/>
      <c r="E1069" s="277"/>
      <c r="F1069" s="184"/>
      <c r="I1069" s="120"/>
      <c r="J1069" s="99"/>
      <c r="K1069" s="26"/>
      <c r="L1069" s="26"/>
    </row>
    <row r="1070" spans="1:17" s="22" customFormat="1">
      <c r="A1070" s="23" t="s">
        <v>1382</v>
      </c>
      <c r="B1070" s="52" t="s">
        <v>883</v>
      </c>
      <c r="C1070" s="21" t="s">
        <v>103</v>
      </c>
      <c r="D1070" s="21" t="s">
        <v>846</v>
      </c>
      <c r="E1070" s="276">
        <v>200</v>
      </c>
      <c r="F1070" s="183"/>
      <c r="I1070" s="120"/>
      <c r="J1070" s="99"/>
      <c r="K1070" s="26"/>
      <c r="L1070" s="26"/>
    </row>
    <row r="1071" spans="1:17" s="22" customFormat="1">
      <c r="A1071" s="23" t="s">
        <v>1383</v>
      </c>
      <c r="B1071" s="52" t="s">
        <v>884</v>
      </c>
      <c r="C1071" s="21" t="s">
        <v>103</v>
      </c>
      <c r="D1071" s="21" t="s">
        <v>846</v>
      </c>
      <c r="E1071" s="276">
        <v>200</v>
      </c>
      <c r="F1071" s="183"/>
      <c r="I1071" s="120"/>
      <c r="J1071" s="99"/>
      <c r="K1071" s="26"/>
      <c r="L1071" s="26"/>
    </row>
    <row r="1072" spans="1:17" s="22" customFormat="1">
      <c r="A1072" s="23" t="s">
        <v>1384</v>
      </c>
      <c r="B1072" s="52" t="s">
        <v>885</v>
      </c>
      <c r="C1072" s="21" t="s">
        <v>103</v>
      </c>
      <c r="D1072" s="21" t="s">
        <v>846</v>
      </c>
      <c r="E1072" s="276">
        <v>200</v>
      </c>
      <c r="F1072" s="183"/>
      <c r="I1072" s="120"/>
      <c r="K1072" s="26"/>
      <c r="L1072" s="26"/>
    </row>
    <row r="1073" spans="1:17" s="22" customFormat="1">
      <c r="A1073" s="1"/>
      <c r="B1073" s="182"/>
      <c r="C1073" s="1"/>
      <c r="D1073" s="37"/>
      <c r="E1073" s="30"/>
      <c r="F1073" s="24"/>
      <c r="G1073" s="71"/>
      <c r="H1073" s="24"/>
      <c r="I1073" s="120"/>
      <c r="K1073" s="26"/>
      <c r="L1073" s="26"/>
    </row>
    <row r="1074" spans="1:17" s="5" customFormat="1">
      <c r="A1074" s="16">
        <v>20</v>
      </c>
      <c r="B1074" s="181" t="s">
        <v>101</v>
      </c>
      <c r="C1074" s="27"/>
      <c r="D1074" s="41"/>
      <c r="E1074" s="28"/>
      <c r="F1074" s="191" t="s">
        <v>371</v>
      </c>
      <c r="G1074" s="191"/>
      <c r="H1074" s="191" t="s">
        <v>669</v>
      </c>
      <c r="I1074" s="71"/>
      <c r="K1074" s="26"/>
      <c r="L1074" s="26"/>
      <c r="M1074" s="119"/>
      <c r="N1074" s="119"/>
      <c r="O1074" s="119"/>
    </row>
    <row r="1075" spans="1:17" s="22" customFormat="1">
      <c r="A1075" s="16" t="s">
        <v>1388</v>
      </c>
      <c r="B1075" s="111" t="s">
        <v>302</v>
      </c>
      <c r="C1075" s="48"/>
      <c r="D1075" s="49"/>
      <c r="E1075" s="50"/>
      <c r="F1075" s="24"/>
      <c r="G1075" s="24"/>
      <c r="H1075" s="24"/>
      <c r="I1075" s="71"/>
      <c r="J1075" s="99"/>
      <c r="K1075" s="26"/>
      <c r="L1075" s="26"/>
      <c r="M1075" s="26"/>
      <c r="N1075" s="26"/>
      <c r="O1075" s="26"/>
      <c r="P1075" s="20"/>
      <c r="Q1075" s="20"/>
    </row>
    <row r="1076" spans="1:17" s="22" customFormat="1">
      <c r="A1076" s="23" t="s">
        <v>1389</v>
      </c>
      <c r="B1076" s="52" t="s">
        <v>106</v>
      </c>
      <c r="C1076" s="23" t="s">
        <v>107</v>
      </c>
      <c r="D1076" s="21" t="s">
        <v>108</v>
      </c>
      <c r="E1076" s="25" t="s">
        <v>96</v>
      </c>
      <c r="F1076" s="24"/>
      <c r="G1076" s="24"/>
      <c r="H1076" s="24"/>
      <c r="I1076" s="71"/>
      <c r="J1076" s="99"/>
      <c r="K1076" s="26"/>
      <c r="L1076" s="26"/>
      <c r="M1076" s="26"/>
      <c r="N1076" s="26"/>
      <c r="O1076" s="26"/>
      <c r="P1076" s="20"/>
      <c r="Q1076" s="20"/>
    </row>
    <row r="1077" spans="1:17" s="22" customFormat="1">
      <c r="A1077" s="23" t="s">
        <v>1390</v>
      </c>
      <c r="B1077" s="52" t="s">
        <v>109</v>
      </c>
      <c r="C1077" s="23" t="s">
        <v>110</v>
      </c>
      <c r="D1077" s="21" t="s">
        <v>111</v>
      </c>
      <c r="E1077" s="25" t="s">
        <v>96</v>
      </c>
      <c r="F1077" s="24"/>
      <c r="G1077" s="24"/>
      <c r="H1077" s="4"/>
      <c r="I1077" s="71"/>
      <c r="J1077" s="99"/>
      <c r="K1077" s="26"/>
      <c r="L1077" s="26"/>
      <c r="M1077" s="26"/>
      <c r="N1077" s="26"/>
      <c r="O1077" s="26"/>
      <c r="P1077" s="20"/>
      <c r="Q1077" s="20"/>
    </row>
    <row r="1078" spans="1:17" s="22" customFormat="1">
      <c r="A1078" s="23" t="s">
        <v>1391</v>
      </c>
      <c r="B1078" s="52" t="s">
        <v>290</v>
      </c>
      <c r="C1078" s="23" t="s">
        <v>50</v>
      </c>
      <c r="D1078" s="21" t="s">
        <v>50</v>
      </c>
      <c r="E1078" s="303">
        <v>1980</v>
      </c>
      <c r="F1078" s="31"/>
      <c r="G1078" s="297"/>
      <c r="H1078" s="178"/>
      <c r="I1078" s="71"/>
      <c r="J1078" s="99"/>
      <c r="K1078" s="26"/>
      <c r="L1078" s="26"/>
      <c r="M1078" s="26"/>
      <c r="N1078" s="26"/>
      <c r="O1078" s="26"/>
      <c r="P1078" s="20"/>
      <c r="Q1078" s="20"/>
    </row>
    <row r="1079" spans="1:17" s="22" customFormat="1">
      <c r="A1079" s="23" t="s">
        <v>1392</v>
      </c>
      <c r="B1079" s="52" t="s">
        <v>291</v>
      </c>
      <c r="C1079" s="23" t="s">
        <v>50</v>
      </c>
      <c r="D1079" s="21" t="s">
        <v>50</v>
      </c>
      <c r="E1079" s="303">
        <v>2700</v>
      </c>
      <c r="F1079" s="31"/>
      <c r="G1079" s="297"/>
      <c r="H1079" s="178"/>
      <c r="I1079" s="71"/>
      <c r="J1079" s="99"/>
      <c r="K1079" s="26"/>
      <c r="L1079" s="26"/>
      <c r="M1079" s="26"/>
      <c r="N1079" s="26"/>
      <c r="O1079" s="26"/>
      <c r="P1079" s="20"/>
      <c r="Q1079" s="20"/>
    </row>
    <row r="1080" spans="1:17" s="22" customFormat="1">
      <c r="A1080" s="23" t="s">
        <v>1393</v>
      </c>
      <c r="B1080" s="52" t="s">
        <v>292</v>
      </c>
      <c r="C1080" s="23" t="s">
        <v>50</v>
      </c>
      <c r="D1080" s="21" t="s">
        <v>50</v>
      </c>
      <c r="E1080" s="303">
        <v>2000</v>
      </c>
      <c r="F1080" s="31"/>
      <c r="G1080" s="297"/>
      <c r="H1080" s="178"/>
      <c r="I1080" s="71"/>
      <c r="J1080" s="99"/>
      <c r="K1080" s="26"/>
      <c r="L1080" s="26"/>
      <c r="M1080" s="26"/>
      <c r="N1080" s="26"/>
      <c r="O1080" s="26"/>
      <c r="P1080" s="20"/>
      <c r="Q1080" s="20"/>
    </row>
    <row r="1081" spans="1:17" s="22" customFormat="1">
      <c r="A1081" s="23" t="s">
        <v>1394</v>
      </c>
      <c r="B1081" s="52" t="s">
        <v>293</v>
      </c>
      <c r="C1081" s="23" t="s">
        <v>50</v>
      </c>
      <c r="D1081" s="21" t="s">
        <v>50</v>
      </c>
      <c r="E1081" s="303">
        <v>3050</v>
      </c>
      <c r="F1081" s="31"/>
      <c r="G1081" s="297"/>
      <c r="H1081" s="178"/>
      <c r="I1081" s="71"/>
      <c r="J1081" s="99"/>
      <c r="K1081" s="26"/>
      <c r="L1081" s="26"/>
      <c r="M1081" s="26"/>
      <c r="N1081" s="26"/>
      <c r="O1081" s="26"/>
      <c r="P1081" s="20"/>
      <c r="Q1081" s="20"/>
    </row>
    <row r="1082" spans="1:17" s="316" customFormat="1">
      <c r="A1082" s="23" t="s">
        <v>1458</v>
      </c>
      <c r="B1082" s="52" t="s">
        <v>311</v>
      </c>
      <c r="C1082" s="23" t="s">
        <v>46</v>
      </c>
      <c r="D1082" s="21" t="s">
        <v>46</v>
      </c>
      <c r="E1082" s="303">
        <v>6440</v>
      </c>
      <c r="F1082" s="24"/>
      <c r="G1082" s="24"/>
      <c r="H1082" s="30"/>
      <c r="I1082" s="71"/>
      <c r="J1082" s="99"/>
      <c r="K1082" s="26"/>
      <c r="L1082" s="26"/>
      <c r="M1082" s="26"/>
      <c r="N1082" s="26"/>
      <c r="O1082" s="26"/>
      <c r="P1082" s="26"/>
      <c r="Q1082" s="26"/>
    </row>
    <row r="1083" spans="1:17" s="22" customFormat="1">
      <c r="A1083" s="23" t="s">
        <v>1459</v>
      </c>
      <c r="B1083" s="52" t="s">
        <v>305</v>
      </c>
      <c r="C1083" s="23" t="s">
        <v>46</v>
      </c>
      <c r="D1083" s="21" t="s">
        <v>46</v>
      </c>
      <c r="E1083" s="303">
        <v>1200</v>
      </c>
      <c r="F1083" s="24"/>
      <c r="G1083" s="24"/>
      <c r="H1083" s="30"/>
      <c r="I1083" s="71"/>
      <c r="J1083" s="99"/>
      <c r="K1083" s="26"/>
      <c r="L1083" s="26"/>
      <c r="M1083" s="26"/>
      <c r="N1083" s="26"/>
      <c r="O1083" s="26"/>
      <c r="P1083" s="20"/>
      <c r="Q1083" s="20"/>
    </row>
    <row r="1084" spans="1:17" s="22" customFormat="1">
      <c r="A1084" s="23" t="s">
        <v>1460</v>
      </c>
      <c r="B1084" s="52" t="s">
        <v>306</v>
      </c>
      <c r="C1084" s="23" t="s">
        <v>46</v>
      </c>
      <c r="D1084" s="21" t="s">
        <v>46</v>
      </c>
      <c r="E1084" s="303">
        <v>600</v>
      </c>
      <c r="F1084" s="24"/>
      <c r="G1084" s="24"/>
      <c r="H1084" s="30"/>
      <c r="I1084" s="71"/>
      <c r="J1084" s="99"/>
      <c r="K1084" s="26"/>
      <c r="L1084" s="26"/>
      <c r="M1084" s="26"/>
      <c r="N1084" s="26"/>
      <c r="O1084" s="26"/>
      <c r="P1084" s="20"/>
      <c r="Q1084" s="20"/>
    </row>
    <row r="1085" spans="1:17" s="22" customFormat="1">
      <c r="A1085" s="23" t="s">
        <v>1461</v>
      </c>
      <c r="B1085" s="52" t="s">
        <v>397</v>
      </c>
      <c r="C1085" s="23" t="s">
        <v>99</v>
      </c>
      <c r="D1085" s="21" t="s">
        <v>283</v>
      </c>
      <c r="E1085" s="303">
        <v>1200</v>
      </c>
      <c r="F1085" s="24"/>
      <c r="G1085" s="24"/>
      <c r="H1085" s="30"/>
      <c r="I1085" s="71"/>
      <c r="J1085" s="99"/>
      <c r="K1085" s="26"/>
      <c r="L1085" s="26"/>
      <c r="M1085" s="26"/>
      <c r="N1085" s="26"/>
      <c r="O1085" s="26"/>
      <c r="P1085" s="20"/>
      <c r="Q1085" s="20"/>
    </row>
    <row r="1086" spans="1:17">
      <c r="A1086" s="23" t="s">
        <v>1462</v>
      </c>
      <c r="B1086" s="52" t="s">
        <v>709</v>
      </c>
      <c r="C1086" s="23" t="s">
        <v>39</v>
      </c>
      <c r="D1086" s="21" t="s">
        <v>39</v>
      </c>
      <c r="E1086" s="303">
        <v>2200</v>
      </c>
    </row>
    <row r="1087" spans="1:17">
      <c r="A1087" s="23" t="s">
        <v>1463</v>
      </c>
      <c r="B1087" s="52" t="s">
        <v>710</v>
      </c>
      <c r="C1087" s="23" t="s">
        <v>39</v>
      </c>
      <c r="D1087" s="21" t="s">
        <v>39</v>
      </c>
      <c r="E1087" s="56">
        <v>700</v>
      </c>
    </row>
    <row r="1088" spans="1:17">
      <c r="A1088" s="23" t="s">
        <v>1464</v>
      </c>
      <c r="B1088" s="52" t="s">
        <v>711</v>
      </c>
      <c r="C1088" s="23" t="s">
        <v>39</v>
      </c>
      <c r="D1088" s="21" t="s">
        <v>39</v>
      </c>
      <c r="E1088" s="56">
        <v>700</v>
      </c>
    </row>
    <row r="1089" spans="1:8">
      <c r="A1089" s="23" t="s">
        <v>1465</v>
      </c>
      <c r="B1089" s="52" t="s">
        <v>712</v>
      </c>
      <c r="C1089" s="23" t="s">
        <v>39</v>
      </c>
      <c r="D1089" s="21" t="s">
        <v>39</v>
      </c>
      <c r="E1089" s="56">
        <v>700</v>
      </c>
    </row>
    <row r="1090" spans="1:8">
      <c r="A1090" s="23" t="s">
        <v>1466</v>
      </c>
      <c r="B1090" s="52" t="s">
        <v>713</v>
      </c>
      <c r="C1090" s="23" t="s">
        <v>39</v>
      </c>
      <c r="D1090" s="21" t="s">
        <v>39</v>
      </c>
      <c r="E1090" s="56">
        <v>250</v>
      </c>
    </row>
    <row r="1091" spans="1:8">
      <c r="A1091" s="23"/>
      <c r="B1091" s="54"/>
      <c r="C1091" s="27"/>
      <c r="D1091" s="41"/>
      <c r="E1091" s="177"/>
    </row>
    <row r="1092" spans="1:8">
      <c r="A1092" s="23" t="s">
        <v>886</v>
      </c>
      <c r="B1092" s="47" t="s">
        <v>303</v>
      </c>
      <c r="C1092" s="48"/>
      <c r="D1092" s="49"/>
      <c r="E1092" s="50"/>
      <c r="F1092" s="136" t="s">
        <v>821</v>
      </c>
      <c r="G1092" s="124" t="s">
        <v>472</v>
      </c>
      <c r="H1092" s="124" t="s">
        <v>404</v>
      </c>
    </row>
    <row r="1093" spans="1:8">
      <c r="A1093" s="23"/>
      <c r="B1093" s="12"/>
      <c r="C1093" s="23"/>
      <c r="D1093" s="21"/>
      <c r="E1093" s="276"/>
      <c r="F1093" s="30"/>
      <c r="G1093" s="30"/>
      <c r="H1093" s="179"/>
    </row>
    <row r="1094" spans="1:8">
      <c r="A1094" s="23"/>
      <c r="B1094" s="12"/>
      <c r="C1094" s="23"/>
      <c r="D1094" s="21"/>
      <c r="E1094" s="180"/>
      <c r="F1094" s="75"/>
      <c r="G1094" s="30"/>
      <c r="H1094" s="179"/>
    </row>
    <row r="1095" spans="1:8">
      <c r="A1095" s="23"/>
      <c r="B1095" s="12"/>
      <c r="C1095" s="23"/>
      <c r="D1095" s="21"/>
      <c r="E1095" s="25"/>
    </row>
    <row r="1096" spans="1:8">
      <c r="A1096" s="23"/>
      <c r="B1096" s="12"/>
      <c r="C1096" s="23"/>
      <c r="D1096" s="21"/>
      <c r="E1096" s="25"/>
    </row>
    <row r="1097" spans="1:8">
      <c r="A1097" s="23"/>
      <c r="B1097" s="12"/>
      <c r="C1097" s="23"/>
      <c r="D1097" s="21"/>
      <c r="E1097" s="25"/>
    </row>
    <row r="1098" spans="1:8">
      <c r="A1098" s="23"/>
      <c r="B1098" s="12"/>
      <c r="C1098" s="23"/>
      <c r="D1098" s="21"/>
      <c r="E1098" s="25"/>
    </row>
    <row r="1099" spans="1:8">
      <c r="A1099" s="23"/>
      <c r="B1099" s="12"/>
      <c r="C1099" s="23"/>
      <c r="D1099" s="21"/>
      <c r="E1099" s="25"/>
    </row>
    <row r="1100" spans="1:8">
      <c r="A1100" s="23"/>
      <c r="B1100" s="12"/>
      <c r="C1100" s="23"/>
      <c r="D1100" s="21"/>
      <c r="E1100" s="25"/>
    </row>
    <row r="1101" spans="1:8">
      <c r="A1101" s="23"/>
      <c r="B1101" s="12"/>
      <c r="C1101" s="23"/>
      <c r="D1101" s="21"/>
      <c r="E1101" s="25"/>
    </row>
    <row r="1102" spans="1:8">
      <c r="A1102" s="23"/>
      <c r="B1102" s="12"/>
      <c r="C1102" s="23"/>
      <c r="D1102" s="21"/>
      <c r="E1102" s="25"/>
    </row>
    <row r="1103" spans="1:8">
      <c r="A1103" s="23"/>
      <c r="B1103" s="12"/>
      <c r="C1103" s="23"/>
      <c r="D1103" s="21"/>
      <c r="E1103" s="25"/>
    </row>
    <row r="1104" spans="1:8">
      <c r="A1104" s="23"/>
      <c r="B1104" s="12"/>
      <c r="C1104" s="23"/>
      <c r="D1104" s="21"/>
      <c r="E1104" s="25"/>
    </row>
    <row r="1105" spans="1:5">
      <c r="A1105" s="23"/>
      <c r="B1105" s="12"/>
      <c r="C1105" s="23"/>
      <c r="D1105" s="21"/>
      <c r="E1105" s="25"/>
    </row>
    <row r="1106" spans="1:5">
      <c r="A1106" s="23"/>
      <c r="B1106" s="12"/>
      <c r="C1106" s="23"/>
      <c r="D1106" s="21"/>
      <c r="E1106" s="25"/>
    </row>
    <row r="1107" spans="1:5">
      <c r="A1107" s="23"/>
      <c r="B1107" s="12"/>
      <c r="C1107" s="23"/>
      <c r="D1107" s="21"/>
      <c r="E1107" s="25"/>
    </row>
    <row r="1108" spans="1:5">
      <c r="A1108" s="23"/>
      <c r="B1108" s="12"/>
      <c r="C1108" s="23"/>
      <c r="D1108" s="21"/>
      <c r="E1108" s="25"/>
    </row>
    <row r="1109" spans="1:5">
      <c r="A1109" s="23"/>
      <c r="B1109" s="12"/>
      <c r="C1109" s="23"/>
      <c r="D1109" s="21"/>
      <c r="E1109" s="25"/>
    </row>
    <row r="1110" spans="1:5">
      <c r="A1110" s="23"/>
      <c r="B1110" s="12"/>
      <c r="C1110" s="23"/>
      <c r="D1110" s="21"/>
      <c r="E1110" s="25"/>
    </row>
    <row r="1111" spans="1:5">
      <c r="A1111" s="23"/>
      <c r="B1111" s="12"/>
      <c r="C1111" s="23"/>
      <c r="D1111" s="21"/>
      <c r="E1111" s="25"/>
    </row>
    <row r="1112" spans="1:5">
      <c r="A1112" s="23"/>
      <c r="B1112" s="12"/>
      <c r="C1112" s="23"/>
      <c r="D1112" s="21"/>
      <c r="E1112" s="25"/>
    </row>
    <row r="1113" spans="1:5">
      <c r="A1113" s="23"/>
      <c r="B1113" s="12"/>
      <c r="C1113" s="23"/>
      <c r="D1113" s="21"/>
      <c r="E1113" s="25"/>
    </row>
  </sheetData>
  <mergeCells count="52">
    <mergeCell ref="S222:T222"/>
    <mergeCell ref="I45:L45"/>
    <mergeCell ref="M45:P45"/>
    <mergeCell ref="E758:F758"/>
    <mergeCell ref="E727:F727"/>
    <mergeCell ref="E740:F740"/>
    <mergeCell ref="E728:F728"/>
    <mergeCell ref="N222:P222"/>
    <mergeCell ref="Q222:R222"/>
    <mergeCell ref="A1:E1"/>
    <mergeCell ref="E4:F4"/>
    <mergeCell ref="B12:F12"/>
    <mergeCell ref="B7:F7"/>
    <mergeCell ref="D23:F23"/>
    <mergeCell ref="E810:F810"/>
    <mergeCell ref="E811:F811"/>
    <mergeCell ref="E821:F821"/>
    <mergeCell ref="E826:F826"/>
    <mergeCell ref="E28:F28"/>
    <mergeCell ref="E788:F788"/>
    <mergeCell ref="E789:F789"/>
    <mergeCell ref="E785:F785"/>
    <mergeCell ref="E769:F769"/>
    <mergeCell ref="E766:F766"/>
    <mergeCell ref="E763:F763"/>
    <mergeCell ref="E762:F762"/>
    <mergeCell ref="E45:H45"/>
    <mergeCell ref="E865:F865"/>
    <mergeCell ref="E866:F866"/>
    <mergeCell ref="E870:F870"/>
    <mergeCell ref="E830:F830"/>
    <mergeCell ref="E834:F834"/>
    <mergeCell ref="E835:F835"/>
    <mergeCell ref="E845:F845"/>
    <mergeCell ref="E846:F846"/>
    <mergeCell ref="E838:F838"/>
    <mergeCell ref="E841:F841"/>
    <mergeCell ref="E849:F849"/>
    <mergeCell ref="E856:F856"/>
    <mergeCell ref="E933:F933"/>
    <mergeCell ref="E939:F939"/>
    <mergeCell ref="E942:F942"/>
    <mergeCell ref="E913:F913"/>
    <mergeCell ref="E915:F915"/>
    <mergeCell ref="E921:F921"/>
    <mergeCell ref="E922:F922"/>
    <mergeCell ref="E927:F927"/>
    <mergeCell ref="E874:F874"/>
    <mergeCell ref="E878:F878"/>
    <mergeCell ref="E883:F883"/>
    <mergeCell ref="E904:F904"/>
    <mergeCell ref="E912:F912"/>
  </mergeCells>
  <phoneticPr fontId="7" type="noConversion"/>
  <dataValidations count="2">
    <dataValidation type="list" operator="equal" allowBlank="1" sqref="B955:B956 B1083:B1084 B1078:B1081 B959:B961 B751:B756">
      <formula1>"Si,No"</formula1>
      <formula2>0</formula2>
    </dataValidation>
    <dataValidation type="list" operator="equal" allowBlank="1" sqref="D831:D834 D947:D952 C948:D949 C946:D946 D902:D904 D1092 D906:D911 D135:D149 D879:D883 D864:D865 D923 D845 C944:C946 D891 D889 D1083:D1084 D871:D873 D867:D869 D914 D984:D986 D762 D8:D11 D190:D200 D176:D188 D497:D502 D569:D580 D475:D478 D954:D979 D203:D212 D164:D174 D798:D799 D796 D24:D27 D599:D625 D790:D794 D853:D855 D786:D788 D875:D877 C1017 D13:D22 D806 D30:D45 D214:D222 D75:D97 D517:D522 D535 D627:D655 D702:D714 D47:D73 D932:D945 D982 D988:D1001 D657:D687 D1015:D1081 D537:D548 D587:D589 D591:D597 D690:D699 D717:D731 D809:D810 D926 D99:D133 D152:D162 D916:D921 D929:D930 D734:D760">
      <formula1>"Bien,Servicio"</formula1>
      <formula2>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D13" sqref="D13"/>
    </sheetView>
  </sheetViews>
  <sheetFormatPr baseColWidth="10" defaultRowHeight="15"/>
  <cols>
    <col min="1" max="1" width="52.5703125" customWidth="1"/>
  </cols>
  <sheetData>
    <row r="2" spans="1:4">
      <c r="A2" s="249" t="s">
        <v>1031</v>
      </c>
    </row>
    <row r="4" spans="1:4">
      <c r="A4" s="250"/>
      <c r="B4" s="381" t="s">
        <v>1032</v>
      </c>
      <c r="C4" s="381"/>
      <c r="D4" s="381"/>
    </row>
    <row r="5" spans="1:4">
      <c r="A5" s="251"/>
      <c r="B5" s="252" t="s">
        <v>559</v>
      </c>
      <c r="C5" s="252" t="s">
        <v>560</v>
      </c>
      <c r="D5" s="252" t="s">
        <v>561</v>
      </c>
    </row>
    <row r="6" spans="1:4">
      <c r="A6" s="253" t="s">
        <v>1033</v>
      </c>
      <c r="B6" s="254">
        <v>1800</v>
      </c>
      <c r="C6" s="254">
        <v>1700</v>
      </c>
      <c r="D6" s="254">
        <v>1600</v>
      </c>
    </row>
    <row r="7" spans="1:4">
      <c r="A7" s="253" t="s">
        <v>1034</v>
      </c>
      <c r="B7" s="254">
        <v>3200</v>
      </c>
      <c r="C7" s="254">
        <v>2600</v>
      </c>
      <c r="D7" s="254">
        <v>2350</v>
      </c>
    </row>
    <row r="8" spans="1:4">
      <c r="A8" s="253" t="s">
        <v>1035</v>
      </c>
      <c r="B8" s="255"/>
      <c r="C8" s="254">
        <v>7365</v>
      </c>
      <c r="D8" s="255"/>
    </row>
    <row r="9" spans="1:4">
      <c r="A9" s="253" t="s">
        <v>1036</v>
      </c>
      <c r="B9" s="255"/>
      <c r="C9" s="254">
        <v>7365</v>
      </c>
      <c r="D9" s="255"/>
    </row>
    <row r="10" spans="1:4">
      <c r="A10" s="253" t="s">
        <v>1037</v>
      </c>
      <c r="B10" s="254">
        <v>1100</v>
      </c>
      <c r="C10" s="255">
        <v>900</v>
      </c>
      <c r="D10" s="255">
        <v>800</v>
      </c>
    </row>
    <row r="11" spans="1:4">
      <c r="A11" s="253" t="s">
        <v>1038</v>
      </c>
      <c r="B11" s="254">
        <v>3340</v>
      </c>
      <c r="C11" s="254">
        <v>2400</v>
      </c>
      <c r="D11" s="254">
        <v>1950</v>
      </c>
    </row>
    <row r="12" spans="1:4">
      <c r="A12" s="253" t="s">
        <v>1039</v>
      </c>
      <c r="B12" s="254">
        <v>2800</v>
      </c>
      <c r="C12" s="254">
        <v>2400</v>
      </c>
      <c r="D12" s="254">
        <v>2200</v>
      </c>
    </row>
    <row r="13" spans="1:4">
      <c r="A13" s="253" t="s">
        <v>1040</v>
      </c>
      <c r="B13" s="254">
        <v>2600</v>
      </c>
      <c r="C13" s="254">
        <v>2200</v>
      </c>
      <c r="D13" s="254">
        <v>1800</v>
      </c>
    </row>
    <row r="14" spans="1:4">
      <c r="A14" s="253" t="s">
        <v>1041</v>
      </c>
      <c r="B14" s="255"/>
      <c r="C14" s="255"/>
      <c r="D14" s="255"/>
    </row>
    <row r="15" spans="1:4">
      <c r="A15" s="253" t="s">
        <v>1042</v>
      </c>
      <c r="B15" s="254">
        <v>4100</v>
      </c>
      <c r="C15" s="254">
        <v>3640</v>
      </c>
      <c r="D15" s="254">
        <v>3150</v>
      </c>
    </row>
    <row r="16" spans="1:4">
      <c r="A16" s="253" t="s">
        <v>1043</v>
      </c>
      <c r="B16" s="254">
        <v>2750</v>
      </c>
      <c r="C16" s="254">
        <v>2400</v>
      </c>
      <c r="D16" s="254">
        <v>2150</v>
      </c>
    </row>
    <row r="17" spans="1:4">
      <c r="A17" s="253" t="s">
        <v>1044</v>
      </c>
      <c r="B17" s="254">
        <v>2520</v>
      </c>
      <c r="C17" s="254">
        <v>2100</v>
      </c>
      <c r="D17" s="254">
        <v>1950</v>
      </c>
    </row>
    <row r="18" spans="1:4">
      <c r="A18" s="253" t="s">
        <v>1045</v>
      </c>
      <c r="B18" s="254">
        <v>2750</v>
      </c>
      <c r="C18" s="255" t="s">
        <v>1046</v>
      </c>
      <c r="D18" s="254">
        <v>2050</v>
      </c>
    </row>
    <row r="19" spans="1:4">
      <c r="A19" s="253" t="s">
        <v>1047</v>
      </c>
      <c r="B19" s="254">
        <v>2520</v>
      </c>
      <c r="C19" s="254">
        <v>2100</v>
      </c>
      <c r="D19" s="254">
        <v>1950</v>
      </c>
    </row>
    <row r="20" spans="1:4">
      <c r="A20" s="253" t="s">
        <v>1048</v>
      </c>
      <c r="B20" s="254">
        <v>1800</v>
      </c>
      <c r="C20" s="254">
        <v>1600</v>
      </c>
      <c r="D20" s="254">
        <v>1450</v>
      </c>
    </row>
    <row r="21" spans="1:4">
      <c r="A21" s="253" t="s">
        <v>1049</v>
      </c>
      <c r="B21" s="254">
        <v>1110</v>
      </c>
      <c r="C21" s="255">
        <v>990</v>
      </c>
      <c r="D21" s="255">
        <v>920</v>
      </c>
    </row>
    <row r="22" spans="1:4">
      <c r="A22" s="253" t="s">
        <v>1050</v>
      </c>
      <c r="B22" s="254">
        <v>1100</v>
      </c>
      <c r="C22" s="255">
        <v>990</v>
      </c>
      <c r="D22" s="255">
        <v>920</v>
      </c>
    </row>
    <row r="23" spans="1:4" ht="25.5">
      <c r="A23" s="253" t="s">
        <v>1051</v>
      </c>
      <c r="B23" s="254">
        <v>1100</v>
      </c>
      <c r="C23" s="255" t="s">
        <v>1052</v>
      </c>
      <c r="D23" s="255" t="s">
        <v>1053</v>
      </c>
    </row>
    <row r="24" spans="1:4" ht="25.5">
      <c r="A24" s="253" t="s">
        <v>1054</v>
      </c>
      <c r="B24" s="254">
        <v>1400</v>
      </c>
      <c r="C24" s="254">
        <v>1300</v>
      </c>
      <c r="D24" s="254">
        <v>1200</v>
      </c>
    </row>
    <row r="25" spans="1:4">
      <c r="A25" s="253" t="s">
        <v>1055</v>
      </c>
      <c r="B25" s="254">
        <v>1100</v>
      </c>
      <c r="C25" s="255" t="s">
        <v>1056</v>
      </c>
      <c r="D25" s="255">
        <v>920</v>
      </c>
    </row>
    <row r="26" spans="1:4" ht="25.5">
      <c r="A26" s="253" t="s">
        <v>1057</v>
      </c>
      <c r="B26" s="254">
        <v>3280</v>
      </c>
      <c r="C26" s="254">
        <v>2912</v>
      </c>
      <c r="D26" s="254">
        <v>2520</v>
      </c>
    </row>
    <row r="28" spans="1:4" ht="42.75">
      <c r="A28" s="256" t="s">
        <v>1058</v>
      </c>
    </row>
  </sheetData>
  <mergeCells count="1"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A4" sqref="A4"/>
    </sheetView>
  </sheetViews>
  <sheetFormatPr baseColWidth="10" defaultRowHeight="15"/>
  <cols>
    <col min="1" max="1" width="8.28515625" style="95" customWidth="1"/>
    <col min="2" max="2" width="68.140625" style="95" customWidth="1"/>
    <col min="3" max="3" width="12.7109375" style="95" customWidth="1"/>
    <col min="4" max="4" width="14.140625" style="95" customWidth="1"/>
    <col min="5" max="5" width="11.5703125" style="96"/>
    <col min="6" max="6" width="11.5703125" style="86"/>
    <col min="8" max="8" width="0" hidden="1" customWidth="1"/>
  </cols>
  <sheetData>
    <row r="1" spans="1:10" s="22" customFormat="1" ht="15.75">
      <c r="A1" s="382" t="s">
        <v>1513</v>
      </c>
      <c r="B1" s="382"/>
      <c r="C1" s="382"/>
      <c r="D1" s="382"/>
      <c r="E1" s="382"/>
      <c r="F1" s="86"/>
    </row>
    <row r="2" spans="1:10" s="22" customFormat="1">
      <c r="A2" s="95"/>
      <c r="B2" s="95"/>
      <c r="C2" s="95"/>
      <c r="D2" s="95"/>
      <c r="E2" s="96"/>
      <c r="F2" s="86"/>
    </row>
    <row r="3" spans="1:10" s="22" customFormat="1">
      <c r="A3" s="74" t="s">
        <v>1571</v>
      </c>
      <c r="B3" s="95"/>
      <c r="C3" s="95"/>
      <c r="D3" s="95"/>
      <c r="E3" s="96"/>
      <c r="F3" s="86"/>
    </row>
    <row r="4" spans="1:10" s="22" customFormat="1">
      <c r="A4" s="74"/>
      <c r="B4" s="95"/>
      <c r="C4" s="95"/>
      <c r="D4" s="95"/>
      <c r="E4" s="96"/>
      <c r="F4" s="86"/>
    </row>
    <row r="5" spans="1:10" s="22" customFormat="1">
      <c r="A5" s="94" t="s">
        <v>613</v>
      </c>
      <c r="B5" s="95"/>
      <c r="C5" s="95"/>
      <c r="D5" s="95"/>
      <c r="E5" s="96"/>
      <c r="F5" s="86"/>
    </row>
    <row r="7" spans="1:10" s="20" customFormat="1">
      <c r="A7" s="87" t="s">
        <v>614</v>
      </c>
      <c r="B7" s="88" t="s">
        <v>301</v>
      </c>
      <c r="C7" s="89"/>
      <c r="D7" s="90"/>
      <c r="E7" s="91"/>
      <c r="F7" s="24"/>
      <c r="G7" s="24"/>
      <c r="H7" s="24"/>
      <c r="I7" s="24"/>
    </row>
    <row r="8" spans="1:10" s="20" customFormat="1">
      <c r="A8" s="1" t="s">
        <v>615</v>
      </c>
      <c r="B8" s="92" t="s">
        <v>244</v>
      </c>
      <c r="C8" s="1" t="s">
        <v>245</v>
      </c>
      <c r="D8" s="37" t="s">
        <v>246</v>
      </c>
      <c r="E8" s="30">
        <v>50</v>
      </c>
      <c r="F8" s="24"/>
      <c r="G8" s="4"/>
      <c r="H8" s="24"/>
      <c r="I8" s="4"/>
      <c r="J8" s="108"/>
    </row>
    <row r="9" spans="1:10" s="20" customFormat="1">
      <c r="A9" s="1" t="s">
        <v>616</v>
      </c>
      <c r="B9" s="92" t="s">
        <v>247</v>
      </c>
      <c r="C9" s="1" t="s">
        <v>245</v>
      </c>
      <c r="D9" s="37" t="s">
        <v>246</v>
      </c>
      <c r="E9" s="30">
        <v>30</v>
      </c>
      <c r="F9" s="24"/>
      <c r="G9" s="4"/>
      <c r="H9" s="24"/>
      <c r="I9" s="4"/>
      <c r="J9" s="108"/>
    </row>
    <row r="10" spans="1:10" s="20" customFormat="1">
      <c r="A10" s="1" t="s">
        <v>617</v>
      </c>
      <c r="B10" s="92" t="s">
        <v>1512</v>
      </c>
      <c r="C10" s="1" t="s">
        <v>245</v>
      </c>
      <c r="D10" s="37" t="s">
        <v>246</v>
      </c>
      <c r="E10" s="30">
        <v>80</v>
      </c>
      <c r="F10" s="24"/>
      <c r="G10" s="4"/>
      <c r="H10" s="24"/>
      <c r="I10" s="4"/>
      <c r="J10" s="108"/>
    </row>
    <row r="11" spans="1:10" s="20" customFormat="1">
      <c r="A11" s="1" t="s">
        <v>618</v>
      </c>
      <c r="B11" s="92" t="s">
        <v>248</v>
      </c>
      <c r="C11" s="1" t="s">
        <v>245</v>
      </c>
      <c r="D11" s="37" t="s">
        <v>246</v>
      </c>
      <c r="E11" s="30">
        <v>20</v>
      </c>
      <c r="F11" s="24"/>
      <c r="G11" s="4"/>
      <c r="H11" s="24"/>
      <c r="I11" s="4"/>
      <c r="J11" s="108"/>
    </row>
    <row r="12" spans="1:10" s="20" customFormat="1">
      <c r="A12" s="1" t="s">
        <v>619</v>
      </c>
      <c r="B12" s="92" t="s">
        <v>249</v>
      </c>
      <c r="C12" s="1" t="s">
        <v>245</v>
      </c>
      <c r="D12" s="37" t="s">
        <v>246</v>
      </c>
      <c r="E12" s="30">
        <v>0.5</v>
      </c>
      <c r="F12" s="24"/>
      <c r="G12" s="4"/>
      <c r="H12" s="24"/>
      <c r="I12" s="4"/>
      <c r="J12" s="108"/>
    </row>
    <row r="13" spans="1:10" s="20" customFormat="1">
      <c r="A13" s="1" t="s">
        <v>620</v>
      </c>
      <c r="B13" s="92" t="s">
        <v>250</v>
      </c>
      <c r="C13" s="1" t="s">
        <v>245</v>
      </c>
      <c r="D13" s="37" t="s">
        <v>246</v>
      </c>
      <c r="E13" s="30">
        <v>0.5</v>
      </c>
      <c r="F13" s="24"/>
      <c r="G13" s="4"/>
      <c r="H13" s="24"/>
      <c r="I13" s="4"/>
      <c r="J13" s="108"/>
    </row>
    <row r="14" spans="1:10" s="20" customFormat="1">
      <c r="A14" s="1" t="s">
        <v>621</v>
      </c>
      <c r="B14" s="92" t="s">
        <v>251</v>
      </c>
      <c r="C14" s="1" t="s">
        <v>245</v>
      </c>
      <c r="D14" s="37" t="s">
        <v>246</v>
      </c>
      <c r="E14" s="30">
        <v>3.5</v>
      </c>
      <c r="F14" s="24"/>
      <c r="G14" s="4"/>
      <c r="H14" s="24"/>
      <c r="I14" s="4"/>
      <c r="J14" s="108"/>
    </row>
    <row r="15" spans="1:10" s="20" customFormat="1">
      <c r="A15" s="1" t="s">
        <v>622</v>
      </c>
      <c r="B15" s="92" t="s">
        <v>252</v>
      </c>
      <c r="C15" s="1" t="s">
        <v>245</v>
      </c>
      <c r="D15" s="37" t="s">
        <v>246</v>
      </c>
      <c r="E15" s="30">
        <v>0.3</v>
      </c>
      <c r="F15" s="24"/>
      <c r="G15" s="4"/>
      <c r="H15" s="24"/>
      <c r="I15" s="4"/>
    </row>
    <row r="16" spans="1:10" s="20" customFormat="1">
      <c r="A16" s="1" t="s">
        <v>623</v>
      </c>
      <c r="B16" s="92" t="s">
        <v>253</v>
      </c>
      <c r="C16" s="1" t="s">
        <v>245</v>
      </c>
      <c r="D16" s="37" t="s">
        <v>246</v>
      </c>
      <c r="E16" s="30">
        <v>0.5</v>
      </c>
      <c r="F16" s="24"/>
      <c r="G16" s="4"/>
      <c r="H16" s="24"/>
      <c r="I16" s="4"/>
    </row>
    <row r="17" spans="1:10" s="20" customFormat="1">
      <c r="A17" s="1" t="s">
        <v>624</v>
      </c>
      <c r="B17" s="92" t="s">
        <v>254</v>
      </c>
      <c r="C17" s="1" t="s">
        <v>245</v>
      </c>
      <c r="D17" s="37" t="s">
        <v>246</v>
      </c>
      <c r="E17" s="30">
        <v>35</v>
      </c>
      <c r="F17" s="24"/>
      <c r="G17" s="4"/>
      <c r="H17" s="24"/>
      <c r="I17" s="4"/>
      <c r="J17" s="108"/>
    </row>
    <row r="18" spans="1:10" s="20" customFormat="1">
      <c r="A18" s="1" t="s">
        <v>625</v>
      </c>
      <c r="B18" s="92" t="s">
        <v>255</v>
      </c>
      <c r="C18" s="1" t="s">
        <v>245</v>
      </c>
      <c r="D18" s="37" t="s">
        <v>246</v>
      </c>
      <c r="E18" s="30">
        <v>90</v>
      </c>
      <c r="F18" s="24"/>
      <c r="G18" s="4"/>
      <c r="H18" s="24"/>
      <c r="I18" s="4"/>
      <c r="J18" s="108"/>
    </row>
    <row r="19" spans="1:10" s="20" customFormat="1">
      <c r="A19" s="1" t="s">
        <v>626</v>
      </c>
      <c r="B19" s="92" t="s">
        <v>256</v>
      </c>
      <c r="C19" s="1" t="s">
        <v>245</v>
      </c>
      <c r="D19" s="37" t="s">
        <v>246</v>
      </c>
      <c r="E19" s="30">
        <v>180</v>
      </c>
      <c r="F19" s="24"/>
      <c r="G19" s="4"/>
      <c r="H19" s="24"/>
      <c r="I19" s="4"/>
      <c r="J19" s="108"/>
    </row>
    <row r="20" spans="1:10" s="20" customFormat="1">
      <c r="A20" s="1" t="s">
        <v>627</v>
      </c>
      <c r="B20" s="92" t="s">
        <v>257</v>
      </c>
      <c r="C20" s="1" t="s">
        <v>245</v>
      </c>
      <c r="D20" s="37" t="s">
        <v>246</v>
      </c>
      <c r="E20" s="30">
        <v>50</v>
      </c>
      <c r="F20" s="24"/>
      <c r="G20" s="4"/>
      <c r="H20" s="24"/>
      <c r="I20" s="4"/>
      <c r="J20" s="108"/>
    </row>
    <row r="21" spans="1:10" s="20" customFormat="1">
      <c r="A21" s="1" t="s">
        <v>628</v>
      </c>
      <c r="B21" s="92" t="s">
        <v>258</v>
      </c>
      <c r="C21" s="1" t="s">
        <v>245</v>
      </c>
      <c r="D21" s="37" t="s">
        <v>246</v>
      </c>
      <c r="E21" s="30">
        <v>45</v>
      </c>
      <c r="F21" s="24"/>
      <c r="G21" s="4"/>
      <c r="H21" s="24"/>
      <c r="I21" s="4"/>
      <c r="J21" s="108"/>
    </row>
    <row r="22" spans="1:10" s="20" customFormat="1">
      <c r="A22" s="1" t="s">
        <v>629</v>
      </c>
      <c r="B22" s="92" t="s">
        <v>259</v>
      </c>
      <c r="C22" s="1" t="s">
        <v>245</v>
      </c>
      <c r="D22" s="37" t="s">
        <v>246</v>
      </c>
      <c r="E22" s="30">
        <v>90</v>
      </c>
      <c r="F22" s="24"/>
      <c r="G22" s="4"/>
      <c r="H22" s="24"/>
      <c r="I22" s="4"/>
      <c r="J22" s="108"/>
    </row>
    <row r="23" spans="1:10" s="20" customFormat="1">
      <c r="A23" s="1" t="s">
        <v>630</v>
      </c>
      <c r="B23" s="92" t="s">
        <v>685</v>
      </c>
      <c r="C23" s="1" t="s">
        <v>245</v>
      </c>
      <c r="D23" s="37" t="s">
        <v>246</v>
      </c>
      <c r="E23" s="30">
        <v>10</v>
      </c>
      <c r="F23" s="24"/>
      <c r="G23" s="4"/>
      <c r="H23" s="24"/>
      <c r="I23" s="4"/>
    </row>
    <row r="24" spans="1:10" s="20" customFormat="1">
      <c r="A24" s="1"/>
      <c r="B24" s="17"/>
      <c r="C24" s="1"/>
      <c r="D24" s="37"/>
      <c r="E24" s="30"/>
      <c r="F24" s="24"/>
      <c r="G24" s="4"/>
      <c r="H24" s="24"/>
      <c r="I24" s="4"/>
    </row>
    <row r="25" spans="1:10" s="20" customFormat="1">
      <c r="A25" s="87" t="s">
        <v>631</v>
      </c>
      <c r="B25" s="88" t="s">
        <v>304</v>
      </c>
      <c r="C25" s="89"/>
      <c r="D25" s="90"/>
      <c r="E25" s="91"/>
      <c r="F25" s="93"/>
      <c r="G25" s="4"/>
      <c r="H25" s="24"/>
      <c r="I25" s="4"/>
    </row>
    <row r="26" spans="1:10" s="20" customFormat="1">
      <c r="A26" s="1" t="s">
        <v>632</v>
      </c>
      <c r="B26" s="92" t="s">
        <v>1563</v>
      </c>
      <c r="C26" s="1" t="s">
        <v>158</v>
      </c>
      <c r="D26" s="37" t="s">
        <v>158</v>
      </c>
      <c r="E26" s="30">
        <v>260</v>
      </c>
      <c r="F26" s="24"/>
      <c r="G26" s="4"/>
      <c r="H26" s="24"/>
      <c r="I26" s="4"/>
      <c r="J26" s="108"/>
    </row>
    <row r="27" spans="1:10" s="20" customFormat="1">
      <c r="A27" s="1" t="s">
        <v>633</v>
      </c>
      <c r="B27" s="92" t="s">
        <v>1564</v>
      </c>
      <c r="C27" s="1" t="s">
        <v>7</v>
      </c>
      <c r="D27" s="37" t="s">
        <v>7</v>
      </c>
      <c r="E27" s="30">
        <v>364</v>
      </c>
      <c r="F27" s="24"/>
      <c r="G27" s="4"/>
      <c r="H27" s="24"/>
      <c r="I27" s="4"/>
      <c r="J27" s="108"/>
    </row>
    <row r="28" spans="1:10" s="26" customFormat="1">
      <c r="A28" s="1" t="s">
        <v>634</v>
      </c>
      <c r="B28" s="92" t="s">
        <v>602</v>
      </c>
      <c r="C28" s="1" t="s">
        <v>7</v>
      </c>
      <c r="D28" s="37" t="s">
        <v>7</v>
      </c>
      <c r="E28" s="30">
        <v>15</v>
      </c>
      <c r="F28" s="44"/>
      <c r="G28" s="4"/>
      <c r="H28" s="24"/>
      <c r="I28" s="4"/>
      <c r="J28" s="109"/>
    </row>
    <row r="29" spans="1:10" s="20" customFormat="1">
      <c r="A29" s="1" t="s">
        <v>635</v>
      </c>
      <c r="B29" s="92" t="s">
        <v>286</v>
      </c>
      <c r="C29" s="1" t="s">
        <v>39</v>
      </c>
      <c r="D29" s="37" t="s">
        <v>39</v>
      </c>
      <c r="E29" s="30">
        <v>675</v>
      </c>
      <c r="F29" s="4"/>
      <c r="G29" s="4"/>
      <c r="H29" s="24"/>
      <c r="I29" s="4"/>
      <c r="J29" s="108"/>
    </row>
    <row r="30" spans="1:10" s="20" customFormat="1">
      <c r="A30" s="1" t="s">
        <v>636</v>
      </c>
      <c r="B30" s="92" t="s">
        <v>266</v>
      </c>
      <c r="C30" s="1" t="s">
        <v>7</v>
      </c>
      <c r="D30" s="37" t="s">
        <v>7</v>
      </c>
      <c r="E30" s="30">
        <v>1050</v>
      </c>
      <c r="F30" s="24"/>
      <c r="G30" s="4"/>
      <c r="H30" s="24"/>
      <c r="I30" s="4"/>
      <c r="J30" s="108"/>
    </row>
    <row r="31" spans="1:10" s="20" customFormat="1">
      <c r="A31" s="1" t="s">
        <v>637</v>
      </c>
      <c r="B31" s="92" t="s">
        <v>268</v>
      </c>
      <c r="C31" s="1" t="s">
        <v>7</v>
      </c>
      <c r="D31" s="37" t="s">
        <v>7</v>
      </c>
      <c r="E31" s="30">
        <v>4</v>
      </c>
      <c r="F31" s="24"/>
      <c r="G31" s="4"/>
      <c r="H31" s="24"/>
      <c r="I31" s="4"/>
      <c r="J31" s="108"/>
    </row>
    <row r="32" spans="1:10" s="20" customFormat="1">
      <c r="A32" s="95"/>
      <c r="B32" s="95"/>
      <c r="C32" s="95"/>
      <c r="D32" s="95"/>
      <c r="E32" s="96"/>
      <c r="F32" s="43"/>
    </row>
    <row r="33" spans="1:10" s="20" customFormat="1">
      <c r="A33" s="87" t="s">
        <v>697</v>
      </c>
      <c r="B33" s="88" t="s">
        <v>698</v>
      </c>
      <c r="C33" s="89"/>
      <c r="D33" s="90"/>
      <c r="E33" s="91"/>
      <c r="F33" s="93"/>
      <c r="G33" s="4"/>
      <c r="H33" s="24"/>
      <c r="I33" s="4"/>
    </row>
    <row r="34" spans="1:10" s="26" customFormat="1">
      <c r="A34" s="1" t="s">
        <v>703</v>
      </c>
      <c r="B34" s="92" t="s">
        <v>699</v>
      </c>
      <c r="C34" s="1" t="s">
        <v>50</v>
      </c>
      <c r="D34" s="37" t="s">
        <v>50</v>
      </c>
      <c r="E34" s="30">
        <v>132</v>
      </c>
      <c r="F34" s="132"/>
      <c r="G34" s="4"/>
      <c r="H34" s="24"/>
      <c r="I34" s="4"/>
      <c r="J34" s="109"/>
    </row>
    <row r="35" spans="1:10" s="26" customFormat="1">
      <c r="A35" s="1" t="s">
        <v>704</v>
      </c>
      <c r="B35" s="92" t="s">
        <v>700</v>
      </c>
      <c r="C35" s="1" t="s">
        <v>50</v>
      </c>
      <c r="D35" s="37" t="s">
        <v>50</v>
      </c>
      <c r="E35" s="30">
        <v>165</v>
      </c>
      <c r="F35" s="132"/>
      <c r="G35" s="4"/>
      <c r="H35" s="24"/>
      <c r="I35" s="4"/>
      <c r="J35" s="109"/>
    </row>
    <row r="36" spans="1:10" s="26" customFormat="1">
      <c r="A36" s="1" t="s">
        <v>705</v>
      </c>
      <c r="B36" s="92" t="s">
        <v>701</v>
      </c>
      <c r="C36" s="1" t="s">
        <v>50</v>
      </c>
      <c r="D36" s="37" t="s">
        <v>50</v>
      </c>
      <c r="E36" s="30"/>
      <c r="F36" s="30">
        <v>84</v>
      </c>
      <c r="G36" s="4"/>
      <c r="H36" s="24"/>
      <c r="I36" s="4"/>
      <c r="J36" s="109"/>
    </row>
    <row r="37" spans="1:10" s="26" customFormat="1">
      <c r="A37" s="1" t="s">
        <v>706</v>
      </c>
      <c r="B37" s="92" t="s">
        <v>702</v>
      </c>
      <c r="C37" s="1" t="s">
        <v>50</v>
      </c>
      <c r="D37" s="37" t="s">
        <v>50</v>
      </c>
      <c r="E37" s="30">
        <v>63</v>
      </c>
      <c r="F37" s="132"/>
      <c r="G37" s="4"/>
      <c r="H37" s="24"/>
      <c r="I37" s="4"/>
      <c r="J37" s="109"/>
    </row>
    <row r="39" spans="1:10" s="20" customFormat="1">
      <c r="A39" s="87" t="s">
        <v>1514</v>
      </c>
      <c r="B39" s="88" t="s">
        <v>1515</v>
      </c>
      <c r="C39" s="89"/>
      <c r="D39" s="90"/>
      <c r="E39" s="91"/>
      <c r="F39" s="93"/>
      <c r="G39" s="4"/>
      <c r="H39" s="24"/>
      <c r="I39" s="4"/>
    </row>
    <row r="40" spans="1:10">
      <c r="A40" s="1" t="s">
        <v>1516</v>
      </c>
      <c r="B40" s="92" t="s">
        <v>1517</v>
      </c>
      <c r="C40" s="1" t="s">
        <v>7</v>
      </c>
      <c r="D40" s="37" t="s">
        <v>7</v>
      </c>
      <c r="E40" s="30">
        <v>50</v>
      </c>
    </row>
    <row r="41" spans="1:10">
      <c r="A41" s="1" t="s">
        <v>1519</v>
      </c>
      <c r="B41" s="92" t="s">
        <v>1518</v>
      </c>
      <c r="C41" s="1" t="s">
        <v>7</v>
      </c>
      <c r="D41" s="37" t="s">
        <v>7</v>
      </c>
      <c r="E41" s="30">
        <v>15</v>
      </c>
    </row>
    <row r="42" spans="1:10" s="20" customFormat="1">
      <c r="A42" s="1" t="s">
        <v>1520</v>
      </c>
      <c r="B42" s="92" t="s">
        <v>1522</v>
      </c>
      <c r="C42" s="1" t="s">
        <v>7</v>
      </c>
      <c r="D42" s="37" t="s">
        <v>7</v>
      </c>
      <c r="E42" s="30">
        <v>10</v>
      </c>
      <c r="F42" s="24"/>
      <c r="G42" s="4"/>
      <c r="H42" s="24"/>
      <c r="I42" s="4"/>
      <c r="J42" s="108"/>
    </row>
    <row r="43" spans="1:10" s="20" customFormat="1">
      <c r="A43" s="1" t="s">
        <v>1521</v>
      </c>
      <c r="B43" s="92" t="s">
        <v>1523</v>
      </c>
      <c r="C43" s="1" t="s">
        <v>7</v>
      </c>
      <c r="D43" s="37" t="s">
        <v>7</v>
      </c>
      <c r="E43" s="30">
        <v>30</v>
      </c>
      <c r="F43" s="4"/>
      <c r="G43" s="4"/>
      <c r="H43" s="24"/>
      <c r="I43" s="4"/>
      <c r="J43" s="108"/>
    </row>
    <row r="44" spans="1:10">
      <c r="A44" s="1" t="s">
        <v>1525</v>
      </c>
      <c r="B44" s="92" t="s">
        <v>1524</v>
      </c>
      <c r="C44" s="1" t="s">
        <v>7</v>
      </c>
      <c r="D44" s="37" t="s">
        <v>7</v>
      </c>
      <c r="E44" s="30">
        <v>10</v>
      </c>
    </row>
    <row r="45" spans="1:10" s="22" customFormat="1">
      <c r="A45" s="1" t="s">
        <v>1526</v>
      </c>
      <c r="B45" s="92" t="s">
        <v>1529</v>
      </c>
      <c r="C45" s="1" t="s">
        <v>7</v>
      </c>
      <c r="D45" s="37" t="s">
        <v>7</v>
      </c>
      <c r="E45" s="30">
        <v>50</v>
      </c>
      <c r="F45" s="86"/>
    </row>
    <row r="46" spans="1:10">
      <c r="A46" s="1" t="s">
        <v>1527</v>
      </c>
      <c r="B46" s="92" t="s">
        <v>1530</v>
      </c>
      <c r="C46" s="1" t="s">
        <v>7</v>
      </c>
      <c r="D46" s="37" t="s">
        <v>7</v>
      </c>
      <c r="E46" s="30">
        <v>100</v>
      </c>
    </row>
    <row r="47" spans="1:10">
      <c r="A47" s="1" t="s">
        <v>1528</v>
      </c>
      <c r="B47" s="92" t="s">
        <v>1531</v>
      </c>
      <c r="C47" s="1" t="s">
        <v>7</v>
      </c>
      <c r="D47" s="37" t="s">
        <v>7</v>
      </c>
      <c r="E47" s="30">
        <v>200</v>
      </c>
    </row>
  </sheetData>
  <mergeCells count="1">
    <mergeCell ref="A1:E1"/>
  </mergeCells>
  <dataValidations count="2">
    <dataValidation type="list" operator="equal" allowBlank="1" sqref="D7:D25 D33:D37 D39 D27:D31 D42:D47">
      <formula1>"Bien,Servicio"</formula1>
      <formula2>0</formula2>
    </dataValidation>
    <dataValidation type="list" operator="equal" allowBlank="1" sqref="B27:B30">
      <formula1>"Si,No"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ACADÉMICO</vt:lpstr>
      <vt:lpstr>Hoja1</vt:lpstr>
      <vt:lpstr>SERV. NO ACADÉMICOS</vt:lpstr>
      <vt:lpstr>ACADÉMICO!Área_de_impresión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 Miyahira</cp:lastModifiedBy>
  <cp:lastPrinted>2014-01-30T16:54:30Z</cp:lastPrinted>
  <dcterms:created xsi:type="dcterms:W3CDTF">2014-01-29T02:03:16Z</dcterms:created>
  <dcterms:modified xsi:type="dcterms:W3CDTF">2020-01-21T15:10:24Z</dcterms:modified>
</cp:coreProperties>
</file>