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RIFARIO\TARIFARIO 2021\"/>
    </mc:Choice>
  </mc:AlternateContent>
  <bookViews>
    <workbookView xWindow="-120" yWindow="-120" windowWidth="24240" windowHeight="13140"/>
  </bookViews>
  <sheets>
    <sheet name="ACADÉMICO" sheetId="1" r:id="rId1"/>
    <sheet name="SERV. NO ACADÉMICOS" sheetId="8" r:id="rId2"/>
  </sheets>
  <definedNames>
    <definedName name="_xlnm.Print_Area" localSheetId="0">ACADÉMICO!$A$1:$G$1024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9" i="1" l="1"/>
  <c r="F749" i="1"/>
  <c r="G748" i="1"/>
  <c r="F748" i="1"/>
  <c r="G747" i="1"/>
  <c r="F747" i="1"/>
  <c r="G746" i="1"/>
  <c r="F746" i="1"/>
  <c r="G745" i="1"/>
  <c r="F745" i="1"/>
  <c r="G744" i="1"/>
  <c r="F744" i="1"/>
  <c r="G741" i="1"/>
  <c r="F741" i="1"/>
  <c r="G740" i="1"/>
  <c r="F740" i="1"/>
  <c r="G739" i="1"/>
  <c r="F739" i="1"/>
  <c r="G738" i="1"/>
  <c r="F738" i="1"/>
  <c r="G737" i="1"/>
  <c r="F737" i="1"/>
  <c r="G736" i="1"/>
  <c r="F736" i="1"/>
  <c r="G735" i="1"/>
  <c r="F735" i="1"/>
  <c r="G734" i="1"/>
  <c r="F734" i="1"/>
  <c r="G733" i="1"/>
  <c r="F733" i="1"/>
  <c r="G732" i="1"/>
  <c r="F732" i="1"/>
  <c r="G731" i="1"/>
  <c r="F731" i="1"/>
  <c r="G730" i="1"/>
  <c r="F730" i="1"/>
  <c r="G768" i="1"/>
  <c r="F768" i="1"/>
  <c r="G767" i="1"/>
  <c r="F767" i="1"/>
  <c r="G766" i="1"/>
  <c r="F766" i="1"/>
  <c r="G765" i="1"/>
  <c r="F765" i="1"/>
  <c r="G764" i="1"/>
  <c r="F764" i="1"/>
  <c r="G763" i="1"/>
  <c r="F763" i="1"/>
  <c r="G762" i="1"/>
  <c r="F762" i="1"/>
  <c r="G759" i="1"/>
  <c r="F759" i="1"/>
  <c r="G758" i="1"/>
  <c r="F758" i="1"/>
  <c r="G788" i="1" l="1"/>
  <c r="F788" i="1"/>
  <c r="G787" i="1"/>
  <c r="F787" i="1"/>
  <c r="G786" i="1"/>
  <c r="F786" i="1"/>
  <c r="G785" i="1"/>
  <c r="F785" i="1"/>
  <c r="G784" i="1"/>
  <c r="F784" i="1"/>
  <c r="G783" i="1"/>
  <c r="F783" i="1"/>
  <c r="G782" i="1"/>
  <c r="F782" i="1"/>
  <c r="E781" i="1"/>
  <c r="G781" i="1" s="1"/>
  <c r="G780" i="1"/>
  <c r="F780" i="1"/>
  <c r="G779" i="1"/>
  <c r="F779" i="1"/>
  <c r="G778" i="1"/>
  <c r="F778" i="1"/>
  <c r="G777" i="1"/>
  <c r="F777" i="1"/>
  <c r="G776" i="1"/>
  <c r="F776" i="1"/>
  <c r="G775" i="1"/>
  <c r="F775" i="1"/>
  <c r="G774" i="1"/>
  <c r="F774" i="1"/>
  <c r="G773" i="1"/>
  <c r="F773" i="1"/>
  <c r="G772" i="1"/>
  <c r="F772" i="1"/>
  <c r="G771" i="1"/>
  <c r="F771" i="1"/>
  <c r="F781" i="1" l="1"/>
  <c r="G761" i="1" l="1"/>
  <c r="F761" i="1"/>
  <c r="G760" i="1"/>
  <c r="F760" i="1"/>
  <c r="G757" i="1"/>
  <c r="F757" i="1"/>
  <c r="G756" i="1"/>
  <c r="F756" i="1"/>
  <c r="G755" i="1"/>
  <c r="F755" i="1"/>
  <c r="G754" i="1"/>
  <c r="F754" i="1"/>
  <c r="G753" i="1"/>
  <c r="F753" i="1"/>
  <c r="G752" i="1"/>
  <c r="F752" i="1"/>
  <c r="S366" i="1"/>
  <c r="I366" i="1"/>
  <c r="R366" i="1" s="1"/>
  <c r="G366" i="1"/>
  <c r="N366" i="1" s="1"/>
  <c r="P366" i="1" s="1"/>
  <c r="S365" i="1"/>
  <c r="I365" i="1"/>
  <c r="R365" i="1" s="1"/>
  <c r="G365" i="1"/>
  <c r="N365" i="1" s="1"/>
  <c r="P365" i="1" s="1"/>
  <c r="S364" i="1"/>
  <c r="I364" i="1"/>
  <c r="R364" i="1" s="1"/>
  <c r="G364" i="1"/>
  <c r="N364" i="1" s="1"/>
  <c r="P364" i="1" s="1"/>
  <c r="S363" i="1"/>
  <c r="Q363" i="1"/>
  <c r="R363" i="1" s="1"/>
  <c r="I363" i="1"/>
  <c r="G363" i="1"/>
  <c r="N363" i="1" s="1"/>
  <c r="P363" i="1" s="1"/>
  <c r="S362" i="1"/>
  <c r="H362" i="1"/>
  <c r="I362" i="1" s="1"/>
  <c r="G362" i="1"/>
  <c r="N362" i="1" s="1"/>
  <c r="P362" i="1" s="1"/>
  <c r="T361" i="1"/>
  <c r="L361" i="1"/>
  <c r="H360" i="1"/>
  <c r="I360" i="1" s="1"/>
  <c r="G360" i="1"/>
  <c r="T359" i="1"/>
  <c r="L359" i="1"/>
  <c r="H358" i="1"/>
  <c r="I358" i="1" s="1"/>
  <c r="G358" i="1"/>
  <c r="T357" i="1"/>
  <c r="L357" i="1"/>
  <c r="H356" i="1"/>
  <c r="I356" i="1" s="1"/>
  <c r="G356" i="1"/>
  <c r="T355" i="1"/>
  <c r="L355" i="1"/>
  <c r="H354" i="1"/>
  <c r="I354" i="1" s="1"/>
  <c r="G354" i="1"/>
  <c r="T353" i="1"/>
  <c r="L353" i="1"/>
  <c r="H352" i="1"/>
  <c r="I352" i="1" s="1"/>
  <c r="G352" i="1"/>
  <c r="H351" i="1"/>
  <c r="G351" i="1"/>
  <c r="H350" i="1"/>
  <c r="G350" i="1"/>
  <c r="S349" i="1"/>
  <c r="H349" i="1"/>
  <c r="Q349" i="1" s="1"/>
  <c r="G349" i="1"/>
  <c r="N349" i="1" s="1"/>
  <c r="O349" i="1" s="1"/>
  <c r="T348" i="1"/>
  <c r="K348" i="1"/>
  <c r="H347" i="1"/>
  <c r="G347" i="1"/>
  <c r="T346" i="1"/>
  <c r="L346" i="1"/>
  <c r="H345" i="1"/>
  <c r="I345" i="1" s="1"/>
  <c r="G345" i="1"/>
  <c r="T344" i="1"/>
  <c r="L344" i="1"/>
  <c r="H343" i="1"/>
  <c r="I343" i="1" s="1"/>
  <c r="G343" i="1"/>
  <c r="T342" i="1"/>
  <c r="L342" i="1"/>
  <c r="H341" i="1"/>
  <c r="I341" i="1" s="1"/>
  <c r="G341" i="1"/>
  <c r="T340" i="1"/>
  <c r="L340" i="1"/>
  <c r="S339" i="1"/>
  <c r="H339" i="1"/>
  <c r="I339" i="1" s="1"/>
  <c r="G339" i="1"/>
  <c r="N339" i="1" s="1"/>
  <c r="T338" i="1"/>
  <c r="L338" i="1"/>
  <c r="S337" i="1"/>
  <c r="H337" i="1"/>
  <c r="Q337" i="1" s="1"/>
  <c r="R337" i="1" s="1"/>
  <c r="G337" i="1"/>
  <c r="N337" i="1" s="1"/>
  <c r="T336" i="1"/>
  <c r="L336" i="1"/>
  <c r="S335" i="1"/>
  <c r="H335" i="1"/>
  <c r="Q335" i="1" s="1"/>
  <c r="R335" i="1" s="1"/>
  <c r="G335" i="1"/>
  <c r="N335" i="1" s="1"/>
  <c r="P335" i="1" s="1"/>
  <c r="T334" i="1"/>
  <c r="L334" i="1"/>
  <c r="S333" i="1"/>
  <c r="H333" i="1"/>
  <c r="I333" i="1" s="1"/>
  <c r="G333" i="1"/>
  <c r="N333" i="1" s="1"/>
  <c r="T332" i="1"/>
  <c r="L332" i="1"/>
  <c r="S331" i="1"/>
  <c r="H331" i="1"/>
  <c r="Q331" i="1" s="1"/>
  <c r="R331" i="1" s="1"/>
  <c r="G331" i="1"/>
  <c r="N331" i="1" s="1"/>
  <c r="F330" i="1"/>
  <c r="T330" i="1" s="1"/>
  <c r="E329" i="1"/>
  <c r="H329" i="1" s="1"/>
  <c r="Q329" i="1" s="1"/>
  <c r="F328" i="1"/>
  <c r="T328" i="1" s="1"/>
  <c r="E327" i="1"/>
  <c r="S327" i="1" s="1"/>
  <c r="F326" i="1"/>
  <c r="J326" i="1" s="1"/>
  <c r="E325" i="1"/>
  <c r="S325" i="1" s="1"/>
  <c r="F324" i="1"/>
  <c r="J324" i="1" s="1"/>
  <c r="E323" i="1"/>
  <c r="S323" i="1" s="1"/>
  <c r="F322" i="1"/>
  <c r="J322" i="1" s="1"/>
  <c r="E321" i="1"/>
  <c r="S321" i="1" s="1"/>
  <c r="F320" i="1"/>
  <c r="T320" i="1" s="1"/>
  <c r="E319" i="1"/>
  <c r="G319" i="1" s="1"/>
  <c r="N319" i="1" s="1"/>
  <c r="O319" i="1" s="1"/>
  <c r="T318" i="1"/>
  <c r="L318" i="1"/>
  <c r="S317" i="1"/>
  <c r="I317" i="1"/>
  <c r="Q317" i="1" s="1"/>
  <c r="R317" i="1" s="1"/>
  <c r="G317" i="1"/>
  <c r="N317" i="1" s="1"/>
  <c r="T316" i="1"/>
  <c r="L316" i="1"/>
  <c r="S315" i="1"/>
  <c r="I315" i="1"/>
  <c r="R315" i="1" s="1"/>
  <c r="G315" i="1"/>
  <c r="N315" i="1" s="1"/>
  <c r="P315" i="1" s="1"/>
  <c r="T314" i="1"/>
  <c r="L314" i="1"/>
  <c r="S313" i="1"/>
  <c r="H313" i="1"/>
  <c r="Q313" i="1" s="1"/>
  <c r="R313" i="1" s="1"/>
  <c r="G313" i="1"/>
  <c r="N313" i="1" s="1"/>
  <c r="T312" i="1"/>
  <c r="L312" i="1"/>
  <c r="S311" i="1"/>
  <c r="H311" i="1"/>
  <c r="Q311" i="1" s="1"/>
  <c r="R311" i="1" s="1"/>
  <c r="G311" i="1"/>
  <c r="N311" i="1" s="1"/>
  <c r="S310" i="1"/>
  <c r="H310" i="1"/>
  <c r="Q310" i="1" s="1"/>
  <c r="G310" i="1"/>
  <c r="N310" i="1" s="1"/>
  <c r="O310" i="1" s="1"/>
  <c r="S309" i="1"/>
  <c r="H309" i="1"/>
  <c r="Q309" i="1" s="1"/>
  <c r="G309" i="1"/>
  <c r="N309" i="1" s="1"/>
  <c r="O309" i="1" s="1"/>
  <c r="S308" i="1"/>
  <c r="H308" i="1"/>
  <c r="Q308" i="1" s="1"/>
  <c r="G308" i="1"/>
  <c r="N308" i="1" s="1"/>
  <c r="O308" i="1" s="1"/>
  <c r="T307" i="1"/>
  <c r="K307" i="1"/>
  <c r="S306" i="1"/>
  <c r="H306" i="1"/>
  <c r="Q306" i="1" s="1"/>
  <c r="G306" i="1"/>
  <c r="N306" i="1" s="1"/>
  <c r="O306" i="1" s="1"/>
  <c r="T305" i="1"/>
  <c r="K305" i="1"/>
  <c r="S304" i="1"/>
  <c r="H304" i="1"/>
  <c r="Q304" i="1" s="1"/>
  <c r="G304" i="1"/>
  <c r="N304" i="1" s="1"/>
  <c r="O304" i="1" s="1"/>
  <c r="S303" i="1"/>
  <c r="I303" i="1"/>
  <c r="R303" i="1" s="1"/>
  <c r="G303" i="1"/>
  <c r="N303" i="1" s="1"/>
  <c r="P303" i="1" s="1"/>
  <c r="S302" i="1"/>
  <c r="I302" i="1"/>
  <c r="R302" i="1" s="1"/>
  <c r="G302" i="1"/>
  <c r="N302" i="1" s="1"/>
  <c r="P302" i="1" s="1"/>
  <c r="S301" i="1"/>
  <c r="I301" i="1"/>
  <c r="R301" i="1" s="1"/>
  <c r="G301" i="1"/>
  <c r="N301" i="1" s="1"/>
  <c r="P301" i="1" s="1"/>
  <c r="S300" i="1"/>
  <c r="I300" i="1"/>
  <c r="R300" i="1" s="1"/>
  <c r="G300" i="1"/>
  <c r="N300" i="1" s="1"/>
  <c r="P300" i="1" s="1"/>
  <c r="S299" i="1"/>
  <c r="I299" i="1"/>
  <c r="R299" i="1" s="1"/>
  <c r="G299" i="1"/>
  <c r="N299" i="1" s="1"/>
  <c r="P299" i="1" s="1"/>
  <c r="S298" i="1"/>
  <c r="I298" i="1"/>
  <c r="R298" i="1" s="1"/>
  <c r="G298" i="1"/>
  <c r="N298" i="1" s="1"/>
  <c r="P298" i="1" s="1"/>
  <c r="S297" i="1"/>
  <c r="I297" i="1"/>
  <c r="R297" i="1" s="1"/>
  <c r="G297" i="1"/>
  <c r="N297" i="1" s="1"/>
  <c r="P297" i="1" s="1"/>
  <c r="S296" i="1"/>
  <c r="I296" i="1"/>
  <c r="R296" i="1" s="1"/>
  <c r="G296" i="1"/>
  <c r="N296" i="1" s="1"/>
  <c r="P296" i="1" s="1"/>
  <c r="S295" i="1"/>
  <c r="I295" i="1"/>
  <c r="R295" i="1" s="1"/>
  <c r="G295" i="1"/>
  <c r="N295" i="1" s="1"/>
  <c r="P295" i="1" s="1"/>
  <c r="S294" i="1"/>
  <c r="I294" i="1"/>
  <c r="R294" i="1" s="1"/>
  <c r="G294" i="1"/>
  <c r="N294" i="1" s="1"/>
  <c r="P294" i="1" s="1"/>
  <c r="S293" i="1"/>
  <c r="I293" i="1"/>
  <c r="R293" i="1" s="1"/>
  <c r="G293" i="1"/>
  <c r="N293" i="1" s="1"/>
  <c r="P293" i="1" s="1"/>
  <c r="S292" i="1"/>
  <c r="I292" i="1"/>
  <c r="R292" i="1" s="1"/>
  <c r="G292" i="1"/>
  <c r="N292" i="1" s="1"/>
  <c r="P292" i="1" s="1"/>
  <c r="S291" i="1"/>
  <c r="I291" i="1"/>
  <c r="R291" i="1" s="1"/>
  <c r="G291" i="1"/>
  <c r="N291" i="1" s="1"/>
  <c r="P291" i="1" s="1"/>
  <c r="S290" i="1"/>
  <c r="I290" i="1"/>
  <c r="R290" i="1" s="1"/>
  <c r="G290" i="1"/>
  <c r="N290" i="1" s="1"/>
  <c r="P290" i="1" s="1"/>
  <c r="S289" i="1"/>
  <c r="I289" i="1"/>
  <c r="R289" i="1" s="1"/>
  <c r="G289" i="1"/>
  <c r="N289" i="1" s="1"/>
  <c r="P289" i="1" s="1"/>
  <c r="S288" i="1"/>
  <c r="I288" i="1"/>
  <c r="R288" i="1" s="1"/>
  <c r="G288" i="1"/>
  <c r="N288" i="1" s="1"/>
  <c r="P288" i="1" s="1"/>
  <c r="S287" i="1"/>
  <c r="I287" i="1"/>
  <c r="R287" i="1" s="1"/>
  <c r="G287" i="1"/>
  <c r="N287" i="1" s="1"/>
  <c r="P287" i="1" s="1"/>
  <c r="S286" i="1"/>
  <c r="I286" i="1"/>
  <c r="R286" i="1" s="1"/>
  <c r="G286" i="1"/>
  <c r="N286" i="1" s="1"/>
  <c r="P286" i="1" s="1"/>
  <c r="S285" i="1"/>
  <c r="I285" i="1"/>
  <c r="R285" i="1" s="1"/>
  <c r="G285" i="1"/>
  <c r="N285" i="1" s="1"/>
  <c r="P285" i="1" s="1"/>
  <c r="S284" i="1"/>
  <c r="I284" i="1"/>
  <c r="R284" i="1" s="1"/>
  <c r="G284" i="1"/>
  <c r="N284" i="1" s="1"/>
  <c r="P284" i="1" s="1"/>
  <c r="S283" i="1"/>
  <c r="I283" i="1"/>
  <c r="R283" i="1" s="1"/>
  <c r="G283" i="1"/>
  <c r="N283" i="1" s="1"/>
  <c r="P283" i="1" s="1"/>
  <c r="S282" i="1"/>
  <c r="I282" i="1"/>
  <c r="R282" i="1" s="1"/>
  <c r="G282" i="1"/>
  <c r="N282" i="1" s="1"/>
  <c r="P282" i="1" s="1"/>
  <c r="K324" i="1" l="1"/>
  <c r="J330" i="1"/>
  <c r="T324" i="1"/>
  <c r="K330" i="1"/>
  <c r="H323" i="1"/>
  <c r="Q323" i="1" s="1"/>
  <c r="G323" i="1"/>
  <c r="N323" i="1" s="1"/>
  <c r="O323" i="1" s="1"/>
  <c r="Q362" i="1"/>
  <c r="R362" i="1" s="1"/>
  <c r="O333" i="1"/>
  <c r="P333" i="1"/>
  <c r="P311" i="1"/>
  <c r="O311" i="1"/>
  <c r="O317" i="1"/>
  <c r="P317" i="1"/>
  <c r="G325" i="1"/>
  <c r="N325" i="1" s="1"/>
  <c r="O325" i="1" s="1"/>
  <c r="I335" i="1"/>
  <c r="H325" i="1"/>
  <c r="Q325" i="1" s="1"/>
  <c r="Q333" i="1"/>
  <c r="R333" i="1" s="1"/>
  <c r="O335" i="1"/>
  <c r="H319" i="1"/>
  <c r="Q319" i="1" s="1"/>
  <c r="I331" i="1"/>
  <c r="J328" i="1"/>
  <c r="G321" i="1"/>
  <c r="N321" i="1" s="1"/>
  <c r="O321" i="1" s="1"/>
  <c r="K322" i="1"/>
  <c r="K326" i="1"/>
  <c r="Q339" i="1"/>
  <c r="R339" i="1" s="1"/>
  <c r="I311" i="1"/>
  <c r="T326" i="1"/>
  <c r="P313" i="1"/>
  <c r="O313" i="1"/>
  <c r="P331" i="1"/>
  <c r="O331" i="1"/>
  <c r="P337" i="1"/>
  <c r="O337" i="1"/>
  <c r="P339" i="1"/>
  <c r="O339" i="1"/>
  <c r="I313" i="1"/>
  <c r="H321" i="1"/>
  <c r="Q321" i="1" s="1"/>
  <c r="T322" i="1"/>
  <c r="G327" i="1"/>
  <c r="N327" i="1" s="1"/>
  <c r="O327" i="1" s="1"/>
  <c r="K328" i="1"/>
  <c r="S329" i="1"/>
  <c r="I337" i="1"/>
  <c r="O362" i="1"/>
  <c r="O363" i="1"/>
  <c r="S319" i="1"/>
  <c r="H327" i="1"/>
  <c r="Q327" i="1" s="1"/>
  <c r="G329" i="1"/>
  <c r="N329" i="1" s="1"/>
  <c r="O329" i="1" s="1"/>
  <c r="J320" i="1"/>
  <c r="K320" i="1"/>
  <c r="E629" i="1" l="1"/>
  <c r="F629" i="1" s="1"/>
  <c r="AB68" i="1"/>
  <c r="AA68" i="1"/>
  <c r="Z68" i="1"/>
  <c r="AB67" i="1"/>
  <c r="AA67" i="1"/>
  <c r="Z67" i="1"/>
  <c r="Z71" i="1" l="1"/>
  <c r="AA71" i="1"/>
  <c r="AB71" i="1"/>
  <c r="V71" i="1"/>
  <c r="W71" i="1"/>
  <c r="X71" i="1"/>
  <c r="R71" i="1"/>
  <c r="S71" i="1"/>
  <c r="T71" i="1"/>
  <c r="N71" i="1"/>
  <c r="O71" i="1"/>
  <c r="P71" i="1"/>
  <c r="J71" i="1"/>
  <c r="K71" i="1"/>
  <c r="L71" i="1"/>
  <c r="F71" i="1"/>
  <c r="G71" i="1"/>
  <c r="H71" i="1"/>
  <c r="Z65" i="1"/>
  <c r="AA65" i="1"/>
  <c r="AB65" i="1"/>
  <c r="Z66" i="1"/>
  <c r="AA66" i="1"/>
  <c r="AB66" i="1"/>
  <c r="Z64" i="1"/>
  <c r="AA64" i="1"/>
  <c r="AB64" i="1"/>
  <c r="Z63" i="1"/>
  <c r="AA63" i="1"/>
  <c r="AB63" i="1"/>
  <c r="L60" i="1"/>
  <c r="G54" i="1"/>
  <c r="L48" i="1"/>
  <c r="L49" i="1"/>
  <c r="L50" i="1"/>
  <c r="F47" i="1"/>
  <c r="AB72" i="1"/>
  <c r="AA72" i="1"/>
  <c r="Z72" i="1"/>
  <c r="X72" i="1"/>
  <c r="W72" i="1"/>
  <c r="V72" i="1"/>
  <c r="T72" i="1"/>
  <c r="S72" i="1"/>
  <c r="R72" i="1"/>
  <c r="AB70" i="1"/>
  <c r="AA70" i="1"/>
  <c r="Z70" i="1"/>
  <c r="X70" i="1"/>
  <c r="W70" i="1"/>
  <c r="V70" i="1"/>
  <c r="T70" i="1"/>
  <c r="S70" i="1"/>
  <c r="R70" i="1"/>
  <c r="AB62" i="1"/>
  <c r="AA62" i="1"/>
  <c r="Z62" i="1"/>
  <c r="X62" i="1"/>
  <c r="W62" i="1"/>
  <c r="V62" i="1"/>
  <c r="T62" i="1"/>
  <c r="S62" i="1"/>
  <c r="R62" i="1"/>
  <c r="AB61" i="1"/>
  <c r="AA61" i="1"/>
  <c r="Z61" i="1"/>
  <c r="X61" i="1"/>
  <c r="W61" i="1"/>
  <c r="V61" i="1"/>
  <c r="T61" i="1"/>
  <c r="S61" i="1"/>
  <c r="R61" i="1"/>
  <c r="AB60" i="1"/>
  <c r="AA60" i="1"/>
  <c r="Z60" i="1"/>
  <c r="X60" i="1"/>
  <c r="W60" i="1"/>
  <c r="V60" i="1"/>
  <c r="T60" i="1"/>
  <c r="S60" i="1"/>
  <c r="R60" i="1"/>
  <c r="AB59" i="1"/>
  <c r="AA59" i="1"/>
  <c r="Z59" i="1"/>
  <c r="X59" i="1"/>
  <c r="W59" i="1"/>
  <c r="V59" i="1"/>
  <c r="T59" i="1"/>
  <c r="S59" i="1"/>
  <c r="R59" i="1"/>
  <c r="AB58" i="1"/>
  <c r="AA58" i="1"/>
  <c r="Z58" i="1"/>
  <c r="X58" i="1"/>
  <c r="W58" i="1"/>
  <c r="V58" i="1"/>
  <c r="T58" i="1"/>
  <c r="S58" i="1"/>
  <c r="R58" i="1"/>
  <c r="AB57" i="1"/>
  <c r="AA57" i="1"/>
  <c r="Z57" i="1"/>
  <c r="X57" i="1"/>
  <c r="W57" i="1"/>
  <c r="V57" i="1"/>
  <c r="T57" i="1"/>
  <c r="S57" i="1"/>
  <c r="R57" i="1"/>
  <c r="AB56" i="1"/>
  <c r="AA56" i="1"/>
  <c r="Z56" i="1"/>
  <c r="X56" i="1"/>
  <c r="W56" i="1"/>
  <c r="V56" i="1"/>
  <c r="T56" i="1"/>
  <c r="S56" i="1"/>
  <c r="R56" i="1"/>
  <c r="AB55" i="1"/>
  <c r="AA55" i="1"/>
  <c r="Z55" i="1"/>
  <c r="X55" i="1"/>
  <c r="W55" i="1"/>
  <c r="V55" i="1"/>
  <c r="T55" i="1"/>
  <c r="S55" i="1"/>
  <c r="R55" i="1"/>
  <c r="AB54" i="1"/>
  <c r="AA54" i="1"/>
  <c r="Z54" i="1"/>
  <c r="X54" i="1"/>
  <c r="W54" i="1"/>
  <c r="V54" i="1"/>
  <c r="T54" i="1"/>
  <c r="S54" i="1"/>
  <c r="R54" i="1"/>
  <c r="AB53" i="1"/>
  <c r="AA53" i="1"/>
  <c r="Z53" i="1"/>
  <c r="X53" i="1"/>
  <c r="W53" i="1"/>
  <c r="V53" i="1"/>
  <c r="T53" i="1"/>
  <c r="S53" i="1"/>
  <c r="R53" i="1"/>
  <c r="AB52" i="1"/>
  <c r="AA52" i="1"/>
  <c r="Z52" i="1"/>
  <c r="X52" i="1"/>
  <c r="W52" i="1"/>
  <c r="V52" i="1"/>
  <c r="T52" i="1"/>
  <c r="S52" i="1"/>
  <c r="R52" i="1"/>
  <c r="AB51" i="1"/>
  <c r="AA51" i="1"/>
  <c r="Z51" i="1"/>
  <c r="X51" i="1"/>
  <c r="W51" i="1"/>
  <c r="V51" i="1"/>
  <c r="T51" i="1"/>
  <c r="S51" i="1"/>
  <c r="R51" i="1"/>
  <c r="AB50" i="1"/>
  <c r="AA50" i="1"/>
  <c r="Z50" i="1"/>
  <c r="X50" i="1"/>
  <c r="W50" i="1"/>
  <c r="V50" i="1"/>
  <c r="T50" i="1"/>
  <c r="S50" i="1"/>
  <c r="R50" i="1"/>
  <c r="AB49" i="1"/>
  <c r="AA49" i="1"/>
  <c r="Z49" i="1"/>
  <c r="X49" i="1"/>
  <c r="W49" i="1"/>
  <c r="V49" i="1"/>
  <c r="T49" i="1"/>
  <c r="S49" i="1"/>
  <c r="R49" i="1"/>
  <c r="AB48" i="1"/>
  <c r="AA48" i="1"/>
  <c r="Z48" i="1"/>
  <c r="X48" i="1"/>
  <c r="W48" i="1"/>
  <c r="V48" i="1"/>
  <c r="T48" i="1"/>
  <c r="S48" i="1"/>
  <c r="R48" i="1"/>
  <c r="AB47" i="1"/>
  <c r="AA47" i="1"/>
  <c r="Z47" i="1"/>
  <c r="X47" i="1"/>
  <c r="W47" i="1"/>
  <c r="V47" i="1"/>
  <c r="T47" i="1"/>
  <c r="S47" i="1"/>
  <c r="R47" i="1"/>
  <c r="P72" i="1"/>
  <c r="O72" i="1"/>
  <c r="N72" i="1"/>
  <c r="L72" i="1"/>
  <c r="K72" i="1"/>
  <c r="J72" i="1"/>
  <c r="H72" i="1"/>
  <c r="G72" i="1"/>
  <c r="F72" i="1"/>
  <c r="P70" i="1"/>
  <c r="O70" i="1"/>
  <c r="N70" i="1"/>
  <c r="L70" i="1"/>
  <c r="K70" i="1"/>
  <c r="J70" i="1"/>
  <c r="H70" i="1"/>
  <c r="G70" i="1"/>
  <c r="F70" i="1"/>
  <c r="P62" i="1"/>
  <c r="O62" i="1"/>
  <c r="N62" i="1"/>
  <c r="L62" i="1"/>
  <c r="K62" i="1"/>
  <c r="J62" i="1"/>
  <c r="H62" i="1"/>
  <c r="G62" i="1"/>
  <c r="F62" i="1"/>
  <c r="P61" i="1"/>
  <c r="O61" i="1"/>
  <c r="N61" i="1"/>
  <c r="L61" i="1"/>
  <c r="K61" i="1"/>
  <c r="J61" i="1"/>
  <c r="H61" i="1"/>
  <c r="G61" i="1"/>
  <c r="F61" i="1"/>
  <c r="P60" i="1"/>
  <c r="O60" i="1"/>
  <c r="N60" i="1"/>
  <c r="H60" i="1"/>
  <c r="G60" i="1"/>
  <c r="F60" i="1"/>
  <c r="P59" i="1"/>
  <c r="O59" i="1"/>
  <c r="N59" i="1"/>
  <c r="L59" i="1"/>
  <c r="K59" i="1"/>
  <c r="J59" i="1"/>
  <c r="H59" i="1"/>
  <c r="G59" i="1"/>
  <c r="F59" i="1"/>
  <c r="P58" i="1"/>
  <c r="O58" i="1"/>
  <c r="N58" i="1"/>
  <c r="L58" i="1"/>
  <c r="K58" i="1"/>
  <c r="J58" i="1"/>
  <c r="H58" i="1"/>
  <c r="G58" i="1"/>
  <c r="F58" i="1"/>
  <c r="P57" i="1"/>
  <c r="O57" i="1"/>
  <c r="N57" i="1"/>
  <c r="L57" i="1"/>
  <c r="K57" i="1"/>
  <c r="J57" i="1"/>
  <c r="H57" i="1"/>
  <c r="G57" i="1"/>
  <c r="F57" i="1"/>
  <c r="P56" i="1"/>
  <c r="O56" i="1"/>
  <c r="N56" i="1"/>
  <c r="L56" i="1"/>
  <c r="K56" i="1"/>
  <c r="J56" i="1"/>
  <c r="H56" i="1"/>
  <c r="G56" i="1"/>
  <c r="F56" i="1"/>
  <c r="P55" i="1"/>
  <c r="O55" i="1"/>
  <c r="N55" i="1"/>
  <c r="L55" i="1"/>
  <c r="K55" i="1"/>
  <c r="J55" i="1"/>
  <c r="H55" i="1"/>
  <c r="G55" i="1"/>
  <c r="F55" i="1"/>
  <c r="P54" i="1"/>
  <c r="O54" i="1"/>
  <c r="N54" i="1"/>
  <c r="L54" i="1"/>
  <c r="K54" i="1"/>
  <c r="J54" i="1"/>
  <c r="P53" i="1"/>
  <c r="O53" i="1"/>
  <c r="N53" i="1"/>
  <c r="L53" i="1"/>
  <c r="K53" i="1"/>
  <c r="J53" i="1"/>
  <c r="H53" i="1"/>
  <c r="G53" i="1"/>
  <c r="F53" i="1"/>
  <c r="P52" i="1"/>
  <c r="O52" i="1"/>
  <c r="N52" i="1"/>
  <c r="L52" i="1"/>
  <c r="K52" i="1"/>
  <c r="J52" i="1"/>
  <c r="H52" i="1"/>
  <c r="G52" i="1"/>
  <c r="F52" i="1"/>
  <c r="P51" i="1"/>
  <c r="O51" i="1"/>
  <c r="N51" i="1"/>
  <c r="L51" i="1"/>
  <c r="K51" i="1"/>
  <c r="J51" i="1"/>
  <c r="H51" i="1"/>
  <c r="G51" i="1"/>
  <c r="F51" i="1"/>
  <c r="P50" i="1"/>
  <c r="O50" i="1"/>
  <c r="N50" i="1"/>
  <c r="K50" i="1"/>
  <c r="J50" i="1"/>
  <c r="H50" i="1"/>
  <c r="G50" i="1"/>
  <c r="F50" i="1"/>
  <c r="P49" i="1"/>
  <c r="O49" i="1"/>
  <c r="N49" i="1"/>
  <c r="K49" i="1"/>
  <c r="J49" i="1"/>
  <c r="H49" i="1"/>
  <c r="G49" i="1"/>
  <c r="F49" i="1"/>
  <c r="P48" i="1"/>
  <c r="O48" i="1"/>
  <c r="N48" i="1"/>
  <c r="K48" i="1"/>
  <c r="J48" i="1"/>
  <c r="H48" i="1"/>
  <c r="G48" i="1"/>
  <c r="F48" i="1"/>
  <c r="P47" i="1"/>
  <c r="O47" i="1"/>
  <c r="N47" i="1"/>
  <c r="L47" i="1"/>
  <c r="K47" i="1"/>
  <c r="J47" i="1"/>
  <c r="J60" i="1" l="1"/>
  <c r="K60" i="1"/>
  <c r="F54" i="1"/>
  <c r="H54" i="1"/>
  <c r="H47" i="1"/>
  <c r="G47" i="1"/>
  <c r="G1069" i="1"/>
  <c r="F1069" i="1"/>
  <c r="G1062" i="1"/>
  <c r="F1062" i="1"/>
  <c r="G1059" i="1"/>
  <c r="F1059" i="1"/>
  <c r="H1070" i="1" l="1"/>
  <c r="G1070" i="1"/>
  <c r="F1070" i="1"/>
  <c r="H1066" i="1"/>
  <c r="G1066" i="1"/>
  <c r="F1066" i="1"/>
  <c r="H1063" i="1"/>
  <c r="G1063" i="1"/>
  <c r="F1063" i="1"/>
  <c r="H1060" i="1"/>
  <c r="G1060" i="1"/>
  <c r="F1060" i="1"/>
  <c r="G610" i="1" l="1"/>
  <c r="G560" i="1" l="1"/>
  <c r="H560" i="1"/>
  <c r="I560" i="1" s="1"/>
  <c r="M560" i="1" s="1"/>
  <c r="N560" i="1"/>
  <c r="G561" i="1"/>
  <c r="H561" i="1"/>
  <c r="I561" i="1" s="1"/>
  <c r="M561" i="1" s="1"/>
  <c r="N561" i="1"/>
  <c r="G562" i="1"/>
  <c r="I562" i="1"/>
  <c r="M562" i="1" s="1"/>
  <c r="N562" i="1"/>
  <c r="G563" i="1"/>
  <c r="I563" i="1"/>
  <c r="M563" i="1" s="1"/>
  <c r="N563" i="1"/>
  <c r="E564" i="1"/>
  <c r="G564" i="1" s="1"/>
  <c r="J565" i="1"/>
  <c r="O565" i="1"/>
  <c r="G566" i="1"/>
  <c r="I566" i="1"/>
  <c r="M566" i="1" s="1"/>
  <c r="N566" i="1"/>
  <c r="J567" i="1"/>
  <c r="O567" i="1"/>
  <c r="G568" i="1"/>
  <c r="I568" i="1"/>
  <c r="M568" i="1" s="1"/>
  <c r="N568" i="1"/>
  <c r="J569" i="1"/>
  <c r="O569" i="1"/>
  <c r="G570" i="1"/>
  <c r="H570" i="1"/>
  <c r="L570" i="1" s="1"/>
  <c r="N570" i="1"/>
  <c r="J571" i="1"/>
  <c r="O571" i="1"/>
  <c r="G572" i="1"/>
  <c r="I572" i="1"/>
  <c r="M572" i="1" s="1"/>
  <c r="N572" i="1"/>
  <c r="J573" i="1"/>
  <c r="O573" i="1"/>
  <c r="G574" i="1"/>
  <c r="I574" i="1"/>
  <c r="M574" i="1" s="1"/>
  <c r="N574" i="1"/>
  <c r="J575" i="1"/>
  <c r="O575" i="1"/>
  <c r="G576" i="1"/>
  <c r="I576" i="1"/>
  <c r="M576" i="1" s="1"/>
  <c r="N576" i="1"/>
  <c r="J577" i="1"/>
  <c r="O577" i="1"/>
  <c r="N564" i="1" l="1"/>
  <c r="H564" i="1"/>
  <c r="L564" i="1" s="1"/>
  <c r="L560" i="1"/>
  <c r="L561" i="1"/>
  <c r="S452" i="1"/>
  <c r="S453" i="1"/>
  <c r="T442" i="1"/>
  <c r="S443" i="1"/>
  <c r="T444" i="1"/>
  <c r="S445" i="1"/>
  <c r="T446" i="1"/>
  <c r="S447" i="1"/>
  <c r="T448" i="1"/>
  <c r="S449" i="1"/>
  <c r="S450" i="1"/>
  <c r="S451" i="1"/>
  <c r="S437" i="1"/>
  <c r="S438" i="1"/>
  <c r="S439" i="1"/>
  <c r="T440" i="1"/>
  <c r="S441" i="1"/>
  <c r="T431" i="1"/>
  <c r="S432" i="1"/>
  <c r="T433" i="1"/>
  <c r="S434" i="1"/>
  <c r="T435" i="1"/>
  <c r="S436" i="1"/>
  <c r="S422" i="1"/>
  <c r="T423" i="1"/>
  <c r="S424" i="1"/>
  <c r="T425" i="1"/>
  <c r="S426" i="1"/>
  <c r="T427" i="1"/>
  <c r="S428" i="1"/>
  <c r="T429" i="1"/>
  <c r="S430" i="1"/>
  <c r="S418" i="1"/>
  <c r="T419" i="1"/>
  <c r="S420" i="1"/>
  <c r="T421" i="1"/>
  <c r="S400" i="1"/>
  <c r="T401" i="1"/>
  <c r="S402" i="1"/>
  <c r="T403" i="1"/>
  <c r="S404" i="1"/>
  <c r="T405" i="1"/>
  <c r="T399" i="1"/>
  <c r="T394" i="1"/>
  <c r="S398" i="1"/>
  <c r="S397" i="1"/>
  <c r="S396" i="1"/>
  <c r="S395" i="1"/>
  <c r="S393" i="1"/>
  <c r="T392" i="1"/>
  <c r="S391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69" i="1"/>
  <c r="I564" i="1" l="1"/>
  <c r="M564" i="1" s="1"/>
  <c r="Q450" i="1"/>
  <c r="R450" i="1" s="1"/>
  <c r="G436" i="1" l="1"/>
  <c r="N436" i="1" s="1"/>
  <c r="O436" i="1" s="1"/>
  <c r="H436" i="1"/>
  <c r="Q436" i="1" s="1"/>
  <c r="L403" i="1"/>
  <c r="I402" i="1"/>
  <c r="R402" i="1" s="1"/>
  <c r="G402" i="1"/>
  <c r="N402" i="1" s="1"/>
  <c r="P402" i="1" s="1"/>
  <c r="I450" i="1" l="1"/>
  <c r="G450" i="1"/>
  <c r="N450" i="1" s="1"/>
  <c r="H397" i="1"/>
  <c r="Q397" i="1" s="1"/>
  <c r="G397" i="1"/>
  <c r="N397" i="1" s="1"/>
  <c r="O397" i="1" s="1"/>
  <c r="H396" i="1"/>
  <c r="Q396" i="1" s="1"/>
  <c r="G396" i="1"/>
  <c r="N396" i="1" s="1"/>
  <c r="O396" i="1" s="1"/>
  <c r="H395" i="1"/>
  <c r="Q395" i="1" s="1"/>
  <c r="G395" i="1"/>
  <c r="N395" i="1" s="1"/>
  <c r="O395" i="1" s="1"/>
  <c r="H393" i="1"/>
  <c r="Q393" i="1" s="1"/>
  <c r="G393" i="1"/>
  <c r="N393" i="1" s="1"/>
  <c r="O393" i="1" s="1"/>
  <c r="H391" i="1"/>
  <c r="Q391" i="1" s="1"/>
  <c r="I370" i="1"/>
  <c r="R370" i="1" s="1"/>
  <c r="I371" i="1"/>
  <c r="R371" i="1" s="1"/>
  <c r="I372" i="1"/>
  <c r="R372" i="1" s="1"/>
  <c r="I373" i="1"/>
  <c r="R373" i="1" s="1"/>
  <c r="I374" i="1"/>
  <c r="R374" i="1" s="1"/>
  <c r="I375" i="1"/>
  <c r="R375" i="1" s="1"/>
  <c r="I376" i="1"/>
  <c r="R376" i="1" s="1"/>
  <c r="I377" i="1"/>
  <c r="R377" i="1" s="1"/>
  <c r="I378" i="1"/>
  <c r="R378" i="1" s="1"/>
  <c r="I379" i="1"/>
  <c r="R379" i="1" s="1"/>
  <c r="I380" i="1"/>
  <c r="R380" i="1" s="1"/>
  <c r="I381" i="1"/>
  <c r="R381" i="1" s="1"/>
  <c r="I382" i="1"/>
  <c r="R382" i="1" s="1"/>
  <c r="I383" i="1"/>
  <c r="R383" i="1" s="1"/>
  <c r="I384" i="1"/>
  <c r="R384" i="1" s="1"/>
  <c r="I385" i="1"/>
  <c r="R385" i="1" s="1"/>
  <c r="I386" i="1"/>
  <c r="R386" i="1" s="1"/>
  <c r="I387" i="1"/>
  <c r="R387" i="1" s="1"/>
  <c r="I388" i="1"/>
  <c r="R388" i="1" s="1"/>
  <c r="I389" i="1"/>
  <c r="R389" i="1" s="1"/>
  <c r="I390" i="1"/>
  <c r="R390" i="1" s="1"/>
  <c r="I369" i="1"/>
  <c r="R369" i="1" s="1"/>
  <c r="O450" i="1" l="1"/>
  <c r="P450" i="1"/>
  <c r="G608" i="1"/>
  <c r="G607" i="1"/>
  <c r="G606" i="1"/>
  <c r="G605" i="1"/>
  <c r="I452" i="1"/>
  <c r="R452" i="1" s="1"/>
  <c r="G452" i="1"/>
  <c r="N452" i="1" s="1"/>
  <c r="P452" i="1" s="1"/>
  <c r="I451" i="1"/>
  <c r="R451" i="1" s="1"/>
  <c r="G451" i="1"/>
  <c r="N451" i="1" s="1"/>
  <c r="P451" i="1" s="1"/>
  <c r="I453" i="1"/>
  <c r="R453" i="1" s="1"/>
  <c r="G453" i="1"/>
  <c r="N453" i="1" s="1"/>
  <c r="P453" i="1" s="1"/>
  <c r="L401" i="1"/>
  <c r="H400" i="1"/>
  <c r="G400" i="1"/>
  <c r="N400" i="1" s="1"/>
  <c r="L399" i="1"/>
  <c r="H398" i="1"/>
  <c r="G398" i="1"/>
  <c r="N398" i="1" s="1"/>
  <c r="L405" i="1"/>
  <c r="I404" i="1"/>
  <c r="G404" i="1"/>
  <c r="N404" i="1" s="1"/>
  <c r="Q404" i="1" l="1"/>
  <c r="R404" i="1" s="1"/>
  <c r="O400" i="1"/>
  <c r="P400" i="1"/>
  <c r="P398" i="1"/>
  <c r="O398" i="1"/>
  <c r="I400" i="1"/>
  <c r="Q400" i="1"/>
  <c r="R400" i="1" s="1"/>
  <c r="P404" i="1"/>
  <c r="O404" i="1"/>
  <c r="I398" i="1"/>
  <c r="Q398" i="1"/>
  <c r="R398" i="1" s="1"/>
  <c r="G727" i="1"/>
  <c r="F727" i="1"/>
  <c r="G726" i="1"/>
  <c r="F726" i="1"/>
  <c r="E701" i="1"/>
  <c r="G701" i="1" s="1"/>
  <c r="E700" i="1"/>
  <c r="G700" i="1" s="1"/>
  <c r="G602" i="1"/>
  <c r="F602" i="1"/>
  <c r="G601" i="1"/>
  <c r="F601" i="1"/>
  <c r="G592" i="1"/>
  <c r="F592" i="1"/>
  <c r="G591" i="1"/>
  <c r="F591" i="1"/>
  <c r="G590" i="1"/>
  <c r="F590" i="1"/>
  <c r="F701" i="1" l="1"/>
  <c r="F700" i="1"/>
  <c r="F409" i="1"/>
  <c r="E408" i="1"/>
  <c r="K501" i="1"/>
  <c r="J501" i="1"/>
  <c r="H500" i="1"/>
  <c r="G500" i="1"/>
  <c r="K499" i="1"/>
  <c r="H498" i="1"/>
  <c r="G498" i="1"/>
  <c r="K497" i="1"/>
  <c r="H496" i="1"/>
  <c r="G496" i="1"/>
  <c r="H494" i="1"/>
  <c r="F417" i="1"/>
  <c r="E416" i="1"/>
  <c r="F415" i="1"/>
  <c r="E414" i="1"/>
  <c r="F413" i="1"/>
  <c r="E412" i="1"/>
  <c r="F411" i="1"/>
  <c r="E410" i="1"/>
  <c r="F407" i="1"/>
  <c r="E406" i="1"/>
  <c r="G390" i="1"/>
  <c r="N390" i="1" s="1"/>
  <c r="P390" i="1" s="1"/>
  <c r="G389" i="1"/>
  <c r="N389" i="1" s="1"/>
  <c r="P389" i="1" s="1"/>
  <c r="K411" i="1" l="1"/>
  <c r="T411" i="1"/>
  <c r="K415" i="1"/>
  <c r="T415" i="1"/>
  <c r="G416" i="1"/>
  <c r="N416" i="1" s="1"/>
  <c r="O416" i="1" s="1"/>
  <c r="S416" i="1"/>
  <c r="H406" i="1"/>
  <c r="Q406" i="1" s="1"/>
  <c r="S406" i="1"/>
  <c r="H412" i="1"/>
  <c r="Q412" i="1" s="1"/>
  <c r="S412" i="1"/>
  <c r="J407" i="1"/>
  <c r="T407" i="1"/>
  <c r="K413" i="1"/>
  <c r="T413" i="1"/>
  <c r="K417" i="1"/>
  <c r="T417" i="1"/>
  <c r="G408" i="1"/>
  <c r="N408" i="1" s="1"/>
  <c r="O408" i="1" s="1"/>
  <c r="S408" i="1"/>
  <c r="H410" i="1"/>
  <c r="Q410" i="1" s="1"/>
  <c r="S410" i="1"/>
  <c r="H414" i="1"/>
  <c r="Q414" i="1" s="1"/>
  <c r="S414" i="1"/>
  <c r="J409" i="1"/>
  <c r="T409" i="1"/>
  <c r="H408" i="1"/>
  <c r="Q408" i="1" s="1"/>
  <c r="K407" i="1"/>
  <c r="H416" i="1"/>
  <c r="Q416" i="1" s="1"/>
  <c r="J413" i="1"/>
  <c r="J415" i="1"/>
  <c r="K409" i="1"/>
  <c r="J411" i="1"/>
  <c r="J417" i="1"/>
  <c r="G414" i="1"/>
  <c r="N414" i="1" s="1"/>
  <c r="O414" i="1" s="1"/>
  <c r="G412" i="1"/>
  <c r="N412" i="1" s="1"/>
  <c r="O412" i="1" s="1"/>
  <c r="G410" i="1"/>
  <c r="N410" i="1" s="1"/>
  <c r="O410" i="1" s="1"/>
  <c r="G406" i="1"/>
  <c r="N406" i="1" s="1"/>
  <c r="O406" i="1" s="1"/>
  <c r="P100" i="1" l="1"/>
  <c r="O100" i="1"/>
  <c r="N100" i="1"/>
  <c r="L100" i="1"/>
  <c r="K100" i="1"/>
  <c r="J100" i="1"/>
  <c r="H100" i="1"/>
  <c r="G100" i="1"/>
  <c r="F100" i="1"/>
  <c r="F742" i="1" l="1"/>
  <c r="F743" i="1"/>
  <c r="G743" i="1"/>
  <c r="G742" i="1"/>
  <c r="G699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698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709" i="1"/>
  <c r="F708" i="1"/>
  <c r="F714" i="1"/>
  <c r="F715" i="1"/>
  <c r="F699" i="1"/>
  <c r="F702" i="1"/>
  <c r="F703" i="1"/>
  <c r="F704" i="1"/>
  <c r="F705" i="1"/>
  <c r="F706" i="1"/>
  <c r="F707" i="1"/>
  <c r="F710" i="1"/>
  <c r="F711" i="1"/>
  <c r="F712" i="1"/>
  <c r="F713" i="1"/>
  <c r="F716" i="1"/>
  <c r="F717" i="1"/>
  <c r="F718" i="1"/>
  <c r="F719" i="1"/>
  <c r="F720" i="1"/>
  <c r="F721" i="1"/>
  <c r="F722" i="1"/>
  <c r="F723" i="1"/>
  <c r="F724" i="1"/>
  <c r="F725" i="1"/>
  <c r="F698" i="1"/>
  <c r="F594" i="1"/>
  <c r="F598" i="1"/>
  <c r="F597" i="1"/>
  <c r="F596" i="1"/>
  <c r="G604" i="1"/>
  <c r="G603" i="1"/>
  <c r="G600" i="1"/>
  <c r="F600" i="1"/>
  <c r="G599" i="1"/>
  <c r="F599" i="1"/>
  <c r="G598" i="1"/>
  <c r="G597" i="1"/>
  <c r="G596" i="1"/>
  <c r="G595" i="1"/>
  <c r="F595" i="1"/>
  <c r="G594" i="1"/>
  <c r="G593" i="1"/>
  <c r="F593" i="1"/>
  <c r="G589" i="1"/>
  <c r="F589" i="1"/>
  <c r="G588" i="1"/>
  <c r="F588" i="1"/>
  <c r="G587" i="1"/>
  <c r="F587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391" i="1" l="1"/>
  <c r="N391" i="1" s="1"/>
  <c r="O391" i="1" s="1"/>
  <c r="G371" i="1" l="1"/>
  <c r="N371" i="1" s="1"/>
  <c r="P371" i="1" s="1"/>
  <c r="G372" i="1"/>
  <c r="N372" i="1" s="1"/>
  <c r="P372" i="1" s="1"/>
  <c r="G373" i="1"/>
  <c r="N373" i="1" s="1"/>
  <c r="P373" i="1" s="1"/>
  <c r="G374" i="1"/>
  <c r="N374" i="1" s="1"/>
  <c r="P374" i="1" s="1"/>
  <c r="G375" i="1"/>
  <c r="N375" i="1" s="1"/>
  <c r="P375" i="1" s="1"/>
  <c r="G376" i="1"/>
  <c r="N376" i="1" s="1"/>
  <c r="P376" i="1" s="1"/>
  <c r="G377" i="1"/>
  <c r="N377" i="1" s="1"/>
  <c r="P377" i="1" s="1"/>
  <c r="G378" i="1"/>
  <c r="N378" i="1" s="1"/>
  <c r="P378" i="1" s="1"/>
  <c r="G379" i="1"/>
  <c r="N379" i="1" s="1"/>
  <c r="P379" i="1" s="1"/>
  <c r="G380" i="1"/>
  <c r="N380" i="1" s="1"/>
  <c r="P380" i="1" s="1"/>
  <c r="G381" i="1"/>
  <c r="N381" i="1" s="1"/>
  <c r="P381" i="1" s="1"/>
  <c r="G382" i="1"/>
  <c r="N382" i="1" s="1"/>
  <c r="P382" i="1" s="1"/>
  <c r="G383" i="1"/>
  <c r="N383" i="1" s="1"/>
  <c r="P383" i="1" s="1"/>
  <c r="G384" i="1"/>
  <c r="N384" i="1" s="1"/>
  <c r="P384" i="1" s="1"/>
  <c r="G385" i="1"/>
  <c r="N385" i="1" s="1"/>
  <c r="P385" i="1" s="1"/>
  <c r="G386" i="1"/>
  <c r="N386" i="1" s="1"/>
  <c r="P386" i="1" s="1"/>
  <c r="G387" i="1"/>
  <c r="N387" i="1" s="1"/>
  <c r="P387" i="1" s="1"/>
  <c r="G388" i="1"/>
  <c r="N388" i="1" s="1"/>
  <c r="P388" i="1" s="1"/>
  <c r="G370" i="1"/>
  <c r="N370" i="1" s="1"/>
  <c r="P370" i="1" s="1"/>
  <c r="H449" i="1"/>
  <c r="G449" i="1"/>
  <c r="N449" i="1" s="1"/>
  <c r="L448" i="1"/>
  <c r="H447" i="1"/>
  <c r="G447" i="1"/>
  <c r="N447" i="1" s="1"/>
  <c r="L446" i="1"/>
  <c r="H445" i="1"/>
  <c r="G445" i="1"/>
  <c r="N445" i="1" s="1"/>
  <c r="L444" i="1"/>
  <c r="H443" i="1"/>
  <c r="G443" i="1"/>
  <c r="N443" i="1" s="1"/>
  <c r="L442" i="1"/>
  <c r="H441" i="1"/>
  <c r="G441" i="1"/>
  <c r="N441" i="1" s="1"/>
  <c r="L440" i="1"/>
  <c r="H439" i="1"/>
  <c r="G439" i="1"/>
  <c r="N439" i="1" s="1"/>
  <c r="H438" i="1"/>
  <c r="Q438" i="1" s="1"/>
  <c r="G438" i="1"/>
  <c r="N438" i="1" s="1"/>
  <c r="O438" i="1" s="1"/>
  <c r="H437" i="1"/>
  <c r="Q437" i="1" s="1"/>
  <c r="G437" i="1"/>
  <c r="N437" i="1" s="1"/>
  <c r="O437" i="1" s="1"/>
  <c r="K435" i="1"/>
  <c r="H434" i="1"/>
  <c r="Q434" i="1" s="1"/>
  <c r="G434" i="1"/>
  <c r="N434" i="1" s="1"/>
  <c r="O434" i="1" s="1"/>
  <c r="L433" i="1"/>
  <c r="H432" i="1"/>
  <c r="G432" i="1"/>
  <c r="N432" i="1" s="1"/>
  <c r="L431" i="1"/>
  <c r="H430" i="1"/>
  <c r="G430" i="1"/>
  <c r="N430" i="1" s="1"/>
  <c r="L429" i="1"/>
  <c r="H428" i="1"/>
  <c r="G428" i="1"/>
  <c r="N428" i="1" s="1"/>
  <c r="L427" i="1"/>
  <c r="H426" i="1"/>
  <c r="G426" i="1"/>
  <c r="N426" i="1" s="1"/>
  <c r="L425" i="1"/>
  <c r="H424" i="1"/>
  <c r="G424" i="1"/>
  <c r="N424" i="1" s="1"/>
  <c r="L423" i="1"/>
  <c r="H422" i="1"/>
  <c r="G422" i="1"/>
  <c r="N422" i="1" s="1"/>
  <c r="L421" i="1"/>
  <c r="H420" i="1"/>
  <c r="G420" i="1"/>
  <c r="N420" i="1" s="1"/>
  <c r="L419" i="1"/>
  <c r="H418" i="1"/>
  <c r="G418" i="1"/>
  <c r="N418" i="1" s="1"/>
  <c r="K394" i="1"/>
  <c r="K392" i="1"/>
  <c r="I422" i="1" l="1"/>
  <c r="Q422" i="1"/>
  <c r="R422" i="1" s="1"/>
  <c r="P445" i="1"/>
  <c r="O445" i="1"/>
  <c r="O422" i="1"/>
  <c r="P422" i="1"/>
  <c r="I424" i="1"/>
  <c r="Q424" i="1"/>
  <c r="R424" i="1" s="1"/>
  <c r="O430" i="1"/>
  <c r="P430" i="1"/>
  <c r="I432" i="1"/>
  <c r="Q432" i="1"/>
  <c r="R432" i="1" s="1"/>
  <c r="O439" i="1"/>
  <c r="P439" i="1"/>
  <c r="I441" i="1"/>
  <c r="Q441" i="1"/>
  <c r="R441" i="1" s="1"/>
  <c r="O447" i="1"/>
  <c r="P447" i="1"/>
  <c r="I449" i="1"/>
  <c r="Q449" i="1"/>
  <c r="R449" i="1" s="1"/>
  <c r="I439" i="1"/>
  <c r="Q439" i="1"/>
  <c r="R439" i="1" s="1"/>
  <c r="I420" i="1"/>
  <c r="Q420" i="1"/>
  <c r="R420" i="1" s="1"/>
  <c r="O443" i="1"/>
  <c r="P443" i="1"/>
  <c r="P420" i="1"/>
  <c r="O420" i="1"/>
  <c r="P428" i="1"/>
  <c r="O428" i="1"/>
  <c r="I430" i="1"/>
  <c r="Q430" i="1"/>
  <c r="R430" i="1" s="1"/>
  <c r="I447" i="1"/>
  <c r="Q447" i="1"/>
  <c r="R447" i="1" s="1"/>
  <c r="P418" i="1"/>
  <c r="O418" i="1"/>
  <c r="O426" i="1"/>
  <c r="P426" i="1"/>
  <c r="I428" i="1"/>
  <c r="Q428" i="1"/>
  <c r="R428" i="1" s="1"/>
  <c r="I445" i="1"/>
  <c r="Q445" i="1"/>
  <c r="R445" i="1" s="1"/>
  <c r="I418" i="1"/>
  <c r="Q418" i="1"/>
  <c r="R418" i="1" s="1"/>
  <c r="O424" i="1"/>
  <c r="P424" i="1"/>
  <c r="I426" i="1"/>
  <c r="Q426" i="1"/>
  <c r="R426" i="1" s="1"/>
  <c r="O432" i="1"/>
  <c r="P432" i="1"/>
  <c r="P441" i="1"/>
  <c r="O441" i="1"/>
  <c r="I443" i="1"/>
  <c r="Q443" i="1"/>
  <c r="R443" i="1" s="1"/>
  <c r="P449" i="1"/>
  <c r="O449" i="1"/>
  <c r="O81" i="1"/>
  <c r="G76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1" i="1"/>
  <c r="O91" i="1"/>
  <c r="N91" i="1"/>
  <c r="L91" i="1"/>
  <c r="K91" i="1"/>
  <c r="J91" i="1"/>
  <c r="H91" i="1"/>
  <c r="G91" i="1"/>
  <c r="F91" i="1"/>
  <c r="P90" i="1"/>
  <c r="O90" i="1"/>
  <c r="N90" i="1"/>
  <c r="L90" i="1"/>
  <c r="K90" i="1"/>
  <c r="J90" i="1"/>
  <c r="H90" i="1"/>
  <c r="G90" i="1"/>
  <c r="F90" i="1"/>
  <c r="P89" i="1"/>
  <c r="O89" i="1"/>
  <c r="N89" i="1"/>
  <c r="L89" i="1"/>
  <c r="K89" i="1"/>
  <c r="J89" i="1"/>
  <c r="H89" i="1"/>
  <c r="G89" i="1"/>
  <c r="F89" i="1"/>
  <c r="P88" i="1"/>
  <c r="O88" i="1"/>
  <c r="N88" i="1"/>
  <c r="L88" i="1"/>
  <c r="K88" i="1"/>
  <c r="J88" i="1"/>
  <c r="H88" i="1"/>
  <c r="G88" i="1"/>
  <c r="F88" i="1"/>
  <c r="P87" i="1"/>
  <c r="O87" i="1"/>
  <c r="N87" i="1"/>
  <c r="L87" i="1"/>
  <c r="K87" i="1"/>
  <c r="J87" i="1"/>
  <c r="H87" i="1"/>
  <c r="G87" i="1"/>
  <c r="F87" i="1"/>
  <c r="P86" i="1"/>
  <c r="O86" i="1"/>
  <c r="N86" i="1"/>
  <c r="L86" i="1"/>
  <c r="K86" i="1"/>
  <c r="J86" i="1"/>
  <c r="H86" i="1"/>
  <c r="G86" i="1"/>
  <c r="F86" i="1"/>
  <c r="P85" i="1"/>
  <c r="O85" i="1"/>
  <c r="N85" i="1"/>
  <c r="L85" i="1"/>
  <c r="K85" i="1"/>
  <c r="J85" i="1"/>
  <c r="H85" i="1"/>
  <c r="G85" i="1"/>
  <c r="F85" i="1"/>
  <c r="P84" i="1"/>
  <c r="O84" i="1"/>
  <c r="N84" i="1"/>
  <c r="L84" i="1"/>
  <c r="K84" i="1"/>
  <c r="J84" i="1"/>
  <c r="H84" i="1"/>
  <c r="G84" i="1"/>
  <c r="F84" i="1"/>
  <c r="P83" i="1"/>
  <c r="O83" i="1"/>
  <c r="N83" i="1"/>
  <c r="L83" i="1"/>
  <c r="K83" i="1"/>
  <c r="J83" i="1"/>
  <c r="H83" i="1"/>
  <c r="G83" i="1"/>
  <c r="F83" i="1"/>
  <c r="P82" i="1"/>
  <c r="O82" i="1"/>
  <c r="N82" i="1"/>
  <c r="L82" i="1"/>
  <c r="K82" i="1"/>
  <c r="J82" i="1"/>
  <c r="H82" i="1"/>
  <c r="G82" i="1"/>
  <c r="F82" i="1"/>
  <c r="P81" i="1"/>
  <c r="L81" i="1"/>
  <c r="K81" i="1"/>
  <c r="J81" i="1"/>
  <c r="H81" i="1"/>
  <c r="G81" i="1"/>
  <c r="F81" i="1"/>
  <c r="P80" i="1"/>
  <c r="O80" i="1"/>
  <c r="N80" i="1"/>
  <c r="L80" i="1"/>
  <c r="K80" i="1"/>
  <c r="J80" i="1"/>
  <c r="H80" i="1"/>
  <c r="G80" i="1"/>
  <c r="F80" i="1"/>
  <c r="P79" i="1"/>
  <c r="O79" i="1"/>
  <c r="N79" i="1"/>
  <c r="L79" i="1"/>
  <c r="K79" i="1"/>
  <c r="J79" i="1"/>
  <c r="H79" i="1"/>
  <c r="G79" i="1"/>
  <c r="F79" i="1"/>
  <c r="P78" i="1"/>
  <c r="O78" i="1"/>
  <c r="N78" i="1"/>
  <c r="L78" i="1"/>
  <c r="K78" i="1"/>
  <c r="J78" i="1"/>
  <c r="H78" i="1"/>
  <c r="G78" i="1"/>
  <c r="F78" i="1"/>
  <c r="P77" i="1"/>
  <c r="O77" i="1"/>
  <c r="N77" i="1"/>
  <c r="L77" i="1"/>
  <c r="K77" i="1"/>
  <c r="J77" i="1"/>
  <c r="H77" i="1"/>
  <c r="G77" i="1"/>
  <c r="F77" i="1"/>
  <c r="P76" i="1"/>
  <c r="O76" i="1"/>
  <c r="N76" i="1"/>
  <c r="L76" i="1"/>
  <c r="K76" i="1"/>
  <c r="J76" i="1"/>
  <c r="H76" i="1"/>
  <c r="N81" i="1" l="1"/>
  <c r="F76" i="1"/>
  <c r="I488" i="1" l="1"/>
  <c r="G488" i="1"/>
  <c r="G533" i="1" l="1"/>
  <c r="J547" i="1" l="1"/>
  <c r="I532" i="1"/>
  <c r="G532" i="1"/>
  <c r="G548" i="1" l="1"/>
  <c r="G546" i="1"/>
  <c r="G540" i="1"/>
  <c r="G536" i="1"/>
  <c r="G550" i="1"/>
  <c r="G552" i="1"/>
  <c r="G554" i="1"/>
  <c r="G556" i="1"/>
  <c r="G541" i="1"/>
  <c r="J505" i="1" l="1"/>
  <c r="H504" i="1"/>
  <c r="G504" i="1"/>
  <c r="J503" i="1"/>
  <c r="H502" i="1"/>
  <c r="G502" i="1"/>
  <c r="J551" i="1" l="1"/>
  <c r="H550" i="1"/>
  <c r="H536" i="1"/>
  <c r="K524" i="1"/>
  <c r="H531" i="1"/>
  <c r="I531" i="1" s="1"/>
  <c r="G531" i="1"/>
  <c r="H530" i="1"/>
  <c r="I530" i="1" s="1"/>
  <c r="G530" i="1"/>
  <c r="L529" i="1"/>
  <c r="H528" i="1"/>
  <c r="I528" i="1" s="1"/>
  <c r="G528" i="1"/>
  <c r="H527" i="1"/>
  <c r="I527" i="1" s="1"/>
  <c r="G527" i="1"/>
  <c r="H526" i="1"/>
  <c r="G526" i="1"/>
  <c r="H525" i="1"/>
  <c r="G525" i="1"/>
  <c r="H523" i="1"/>
  <c r="G523" i="1"/>
  <c r="H522" i="1"/>
  <c r="G522" i="1"/>
  <c r="L521" i="1"/>
  <c r="H520" i="1"/>
  <c r="I520" i="1" s="1"/>
  <c r="G520" i="1"/>
  <c r="L519" i="1"/>
  <c r="H518" i="1"/>
  <c r="I518" i="1" s="1"/>
  <c r="G518" i="1"/>
  <c r="L517" i="1"/>
  <c r="H516" i="1"/>
  <c r="I516" i="1" s="1"/>
  <c r="G516" i="1"/>
  <c r="L515" i="1"/>
  <c r="H514" i="1"/>
  <c r="I514" i="1" s="1"/>
  <c r="G514" i="1"/>
  <c r="L513" i="1"/>
  <c r="H512" i="1"/>
  <c r="I512" i="1" s="1"/>
  <c r="G512" i="1"/>
  <c r="L511" i="1"/>
  <c r="H510" i="1"/>
  <c r="I510" i="1" s="1"/>
  <c r="G510" i="1"/>
  <c r="L509" i="1"/>
  <c r="H508" i="1"/>
  <c r="I508" i="1" s="1"/>
  <c r="G508" i="1"/>
  <c r="L507" i="1"/>
  <c r="H506" i="1"/>
  <c r="I506" i="1" s="1"/>
  <c r="G506" i="1"/>
  <c r="K493" i="1"/>
  <c r="H492" i="1"/>
  <c r="G492" i="1"/>
  <c r="L491" i="1"/>
  <c r="I490" i="1"/>
  <c r="G490" i="1"/>
  <c r="L489" i="1"/>
  <c r="L487" i="1"/>
  <c r="H486" i="1"/>
  <c r="I486" i="1" s="1"/>
  <c r="G486" i="1"/>
  <c r="L485" i="1"/>
  <c r="H484" i="1"/>
  <c r="I484" i="1" s="1"/>
  <c r="G484" i="1"/>
  <c r="L483" i="1"/>
  <c r="H482" i="1"/>
  <c r="I482" i="1" s="1"/>
  <c r="G482" i="1"/>
  <c r="K481" i="1"/>
  <c r="H480" i="1"/>
  <c r="G480" i="1"/>
  <c r="K479" i="1"/>
  <c r="H478" i="1"/>
  <c r="G478" i="1"/>
  <c r="G628" i="1" l="1"/>
  <c r="F628" i="1"/>
  <c r="G627" i="1"/>
  <c r="F627" i="1"/>
  <c r="G626" i="1"/>
  <c r="F626" i="1"/>
  <c r="G625" i="1"/>
  <c r="F625" i="1"/>
  <c r="G624" i="1"/>
  <c r="F624" i="1"/>
  <c r="G623" i="1"/>
  <c r="F623" i="1"/>
  <c r="G622" i="1"/>
  <c r="F622" i="1"/>
  <c r="G621" i="1"/>
  <c r="F621" i="1"/>
  <c r="G620" i="1"/>
  <c r="F620" i="1"/>
  <c r="G619" i="1"/>
  <c r="F619" i="1"/>
  <c r="G618" i="1"/>
  <c r="F618" i="1"/>
  <c r="G617" i="1"/>
  <c r="F617" i="1"/>
  <c r="G616" i="1"/>
  <c r="F616" i="1"/>
  <c r="G615" i="1"/>
  <c r="F615" i="1"/>
  <c r="G614" i="1"/>
  <c r="F614" i="1"/>
  <c r="G613" i="1"/>
  <c r="F613" i="1"/>
  <c r="J545" i="1"/>
  <c r="I543" i="1"/>
  <c r="I542" i="1"/>
  <c r="H544" i="1"/>
  <c r="I544" i="1" s="1"/>
  <c r="G543" i="1"/>
  <c r="G544" i="1"/>
  <c r="G542" i="1"/>
  <c r="H105" i="1" l="1"/>
  <c r="P124" i="1"/>
  <c r="O124" i="1"/>
  <c r="N124" i="1"/>
  <c r="L124" i="1"/>
  <c r="K124" i="1"/>
  <c r="J124" i="1"/>
  <c r="H124" i="1"/>
  <c r="G124" i="1"/>
  <c r="F124" i="1"/>
  <c r="L123" i="1"/>
  <c r="K123" i="1"/>
  <c r="J123" i="1"/>
  <c r="L122" i="1"/>
  <c r="K122" i="1"/>
  <c r="J122" i="1"/>
  <c r="P121" i="1"/>
  <c r="O121" i="1"/>
  <c r="N121" i="1"/>
  <c r="P120" i="1"/>
  <c r="O120" i="1"/>
  <c r="N120" i="1"/>
  <c r="L120" i="1"/>
  <c r="K120" i="1"/>
  <c r="J120" i="1"/>
  <c r="H120" i="1"/>
  <c r="G120" i="1"/>
  <c r="F120" i="1"/>
  <c r="P119" i="1"/>
  <c r="O119" i="1"/>
  <c r="N119" i="1"/>
  <c r="L119" i="1"/>
  <c r="K119" i="1"/>
  <c r="J119" i="1"/>
  <c r="H119" i="1"/>
  <c r="G119" i="1"/>
  <c r="F119" i="1"/>
  <c r="P118" i="1"/>
  <c r="O118" i="1"/>
  <c r="N118" i="1"/>
  <c r="L118" i="1"/>
  <c r="K118" i="1"/>
  <c r="J118" i="1"/>
  <c r="H118" i="1"/>
  <c r="G118" i="1"/>
  <c r="F118" i="1"/>
  <c r="P117" i="1"/>
  <c r="O117" i="1"/>
  <c r="N117" i="1"/>
  <c r="L117" i="1"/>
  <c r="K117" i="1"/>
  <c r="J117" i="1"/>
  <c r="H117" i="1"/>
  <c r="G117" i="1"/>
  <c r="F117" i="1"/>
  <c r="P116" i="1"/>
  <c r="O116" i="1"/>
  <c r="N116" i="1"/>
  <c r="L116" i="1"/>
  <c r="K116" i="1"/>
  <c r="J116" i="1"/>
  <c r="H116" i="1"/>
  <c r="G116" i="1"/>
  <c r="F116" i="1"/>
  <c r="P115" i="1"/>
  <c r="O115" i="1"/>
  <c r="N115" i="1"/>
  <c r="L115" i="1"/>
  <c r="K115" i="1"/>
  <c r="J115" i="1"/>
  <c r="H115" i="1"/>
  <c r="G115" i="1"/>
  <c r="F115" i="1"/>
  <c r="P114" i="1"/>
  <c r="O114" i="1"/>
  <c r="N114" i="1"/>
  <c r="L114" i="1"/>
  <c r="K114" i="1"/>
  <c r="J114" i="1"/>
  <c r="H114" i="1"/>
  <c r="G114" i="1"/>
  <c r="F114" i="1"/>
  <c r="P113" i="1"/>
  <c r="O113" i="1"/>
  <c r="N113" i="1"/>
  <c r="L113" i="1"/>
  <c r="K113" i="1"/>
  <c r="J113" i="1"/>
  <c r="H113" i="1"/>
  <c r="G113" i="1"/>
  <c r="F113" i="1"/>
  <c r="P112" i="1"/>
  <c r="O112" i="1"/>
  <c r="N112" i="1"/>
  <c r="L112" i="1"/>
  <c r="K112" i="1"/>
  <c r="J112" i="1"/>
  <c r="H112" i="1"/>
  <c r="G112" i="1"/>
  <c r="F112" i="1"/>
  <c r="P111" i="1"/>
  <c r="O111" i="1"/>
  <c r="N111" i="1"/>
  <c r="L111" i="1"/>
  <c r="K111" i="1"/>
  <c r="J111" i="1"/>
  <c r="H111" i="1"/>
  <c r="G111" i="1"/>
  <c r="F111" i="1"/>
  <c r="P110" i="1"/>
  <c r="O110" i="1"/>
  <c r="N110" i="1"/>
  <c r="L110" i="1"/>
  <c r="K110" i="1"/>
  <c r="J110" i="1"/>
  <c r="H110" i="1"/>
  <c r="G110" i="1"/>
  <c r="F110" i="1"/>
  <c r="P109" i="1"/>
  <c r="O109" i="1"/>
  <c r="N109" i="1"/>
  <c r="L109" i="1"/>
  <c r="K109" i="1"/>
  <c r="J109" i="1"/>
  <c r="H109" i="1"/>
  <c r="G109" i="1"/>
  <c r="F109" i="1"/>
  <c r="P108" i="1"/>
  <c r="O108" i="1"/>
  <c r="N108" i="1"/>
  <c r="L108" i="1"/>
  <c r="K108" i="1"/>
  <c r="J108" i="1"/>
  <c r="H108" i="1"/>
  <c r="G108" i="1"/>
  <c r="F108" i="1"/>
  <c r="P107" i="1"/>
  <c r="O107" i="1"/>
  <c r="N107" i="1"/>
  <c r="L107" i="1"/>
  <c r="K107" i="1"/>
  <c r="J107" i="1"/>
  <c r="H107" i="1"/>
  <c r="G107" i="1"/>
  <c r="F107" i="1"/>
  <c r="P106" i="1"/>
  <c r="O106" i="1"/>
  <c r="N106" i="1"/>
  <c r="L106" i="1"/>
  <c r="K106" i="1"/>
  <c r="J106" i="1"/>
  <c r="H106" i="1"/>
  <c r="G106" i="1"/>
  <c r="F106" i="1"/>
  <c r="P105" i="1"/>
  <c r="O105" i="1"/>
  <c r="N105" i="1"/>
  <c r="L105" i="1"/>
  <c r="K105" i="1"/>
  <c r="J105" i="1"/>
  <c r="P104" i="1"/>
  <c r="O104" i="1"/>
  <c r="N104" i="1"/>
  <c r="L104" i="1"/>
  <c r="K104" i="1"/>
  <c r="J104" i="1"/>
  <c r="H104" i="1"/>
  <c r="G104" i="1"/>
  <c r="F104" i="1"/>
  <c r="P103" i="1"/>
  <c r="O103" i="1"/>
  <c r="N103" i="1"/>
  <c r="L103" i="1"/>
  <c r="K103" i="1"/>
  <c r="J103" i="1"/>
  <c r="H103" i="1"/>
  <c r="G103" i="1"/>
  <c r="F103" i="1"/>
  <c r="F105" i="1" l="1"/>
  <c r="G105" i="1"/>
  <c r="H541" i="1" l="1"/>
  <c r="I541" i="1" s="1"/>
  <c r="J557" i="1" l="1"/>
  <c r="I556" i="1"/>
  <c r="J555" i="1"/>
  <c r="I554" i="1"/>
  <c r="J553" i="1"/>
  <c r="I552" i="1"/>
  <c r="J537" i="1"/>
  <c r="J549" i="1"/>
  <c r="I548" i="1"/>
  <c r="I546" i="1"/>
  <c r="H540" i="1"/>
  <c r="I540" i="1" s="1"/>
  <c r="H149" i="1" l="1"/>
  <c r="G149" i="1"/>
  <c r="H127" i="1" l="1"/>
  <c r="G143" i="1" l="1"/>
  <c r="G147" i="1" l="1"/>
  <c r="G148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H143" i="1"/>
  <c r="F144" i="1"/>
  <c r="G144" i="1"/>
  <c r="H144" i="1"/>
  <c r="F145" i="1"/>
  <c r="G145" i="1"/>
  <c r="H145" i="1"/>
  <c r="F146" i="1"/>
  <c r="G146" i="1"/>
  <c r="H146" i="1"/>
  <c r="G127" i="1"/>
  <c r="F127" i="1"/>
  <c r="G369" i="1" l="1"/>
  <c r="N369" i="1" s="1"/>
  <c r="P369" i="1" s="1"/>
</calcChain>
</file>

<file path=xl/comments1.xml><?xml version="1.0" encoding="utf-8"?>
<comments xmlns="http://schemas.openxmlformats.org/spreadsheetml/2006/main">
  <authors>
    <author>Juan</author>
    <author>Juan Miyahira</author>
  </authors>
  <commentList>
    <comment ref="E800" authorId="0" shapeId="0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Deben pagar S/. 350,00 soles al hospital</t>
        </r>
      </text>
    </comment>
    <comment ref="E801" authorId="0" shapeId="0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Deben pagar S/. 350,00 soles al hospital</t>
        </r>
      </text>
    </comment>
    <comment ref="E907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1900 + 550</t>
        </r>
      </text>
    </comment>
    <comment ref="E908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950 + 550</t>
        </r>
      </text>
    </comment>
    <comment ref="E910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2850 +365 +550</t>
        </r>
      </text>
    </comment>
    <comment ref="E911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1425 + 365 + 550</t>
        </r>
      </text>
    </comment>
    <comment ref="E1042" authorId="1" shapeId="0">
      <text>
        <r>
          <rPr>
            <b/>
            <sz val="9"/>
            <color indexed="81"/>
            <rFont val="Tahoma"/>
            <family val="2"/>
          </rPr>
          <t>Juan Miyahira:</t>
        </r>
        <r>
          <rPr>
            <sz val="9"/>
            <color indexed="81"/>
            <rFont val="Tahoma"/>
            <family val="2"/>
          </rPr>
          <t xml:space="preserve">
- Ayacucho 
- Arequipa 
- Chimbote 
- Chiclayo 
- Cajamarca 
- Cañete 
- Cuzco 
- Huarochirí 
- Huaral 
- Huaraz 
- Huacho 
- Huancayo 
- Ica 
- Iquitos 
- Juliaca 
- Lambayeque 
- Nazca 
- Pucalpa 
- Piura 
- Tacna 
- Talara 
- Tingo María 
- Trujillo</t>
        </r>
      </text>
    </comment>
  </commentList>
</comments>
</file>

<file path=xl/sharedStrings.xml><?xml version="1.0" encoding="utf-8"?>
<sst xmlns="http://schemas.openxmlformats.org/spreadsheetml/2006/main" count="5063" uniqueCount="2116">
  <si>
    <t>CONCEPTO</t>
  </si>
  <si>
    <t xml:space="preserve">UNIDAD DE ORIGEN </t>
  </si>
  <si>
    <t>TARIFARIO</t>
  </si>
  <si>
    <t>S/.</t>
  </si>
  <si>
    <t>DERECHOS DE MATRICULA</t>
  </si>
  <si>
    <t>1.1.</t>
  </si>
  <si>
    <r>
      <t xml:space="preserve">MATRICULA PREGRADO </t>
    </r>
    <r>
      <rPr>
        <b/>
        <sz val="9"/>
        <rFont val="Calibri"/>
        <family val="2"/>
      </rPr>
      <t>POR SEMESTRE</t>
    </r>
  </si>
  <si>
    <t>GYA</t>
  </si>
  <si>
    <t>1.1.1</t>
  </si>
  <si>
    <t>1.1.2</t>
  </si>
  <si>
    <t>BIOLOGIA</t>
  </si>
  <si>
    <t>FARMACIA Y BIOQUIMICA</t>
  </si>
  <si>
    <t>QUIMICA</t>
  </si>
  <si>
    <t>ESTOMATOLOGIA</t>
  </si>
  <si>
    <t>PSICOLOGIA</t>
  </si>
  <si>
    <t>ENFERMERIA</t>
  </si>
  <si>
    <t>ADMINISTRACION EN SALUD</t>
  </si>
  <si>
    <t>MEDICINA VETERINARIA Y ZOOTECNIA</t>
  </si>
  <si>
    <t>1.2.1</t>
  </si>
  <si>
    <t>1.3.</t>
  </si>
  <si>
    <t>1.3.1</t>
  </si>
  <si>
    <t>1.4.1</t>
  </si>
  <si>
    <t>1.4.2</t>
  </si>
  <si>
    <t>1.4.3</t>
  </si>
  <si>
    <t>PENSIONES DE ENSEÑANZA</t>
  </si>
  <si>
    <t>2.1.1</t>
  </si>
  <si>
    <t>MEDICINA</t>
  </si>
  <si>
    <t>FAMED</t>
  </si>
  <si>
    <t>2.1.2</t>
  </si>
  <si>
    <t>TECNOLOGIA MEDICA LABORATORIO CLINICO</t>
  </si>
  <si>
    <t>2.1.3</t>
  </si>
  <si>
    <t>TECNOLOGIA MEDICA RADIOLOGIA</t>
  </si>
  <si>
    <t>2.1.4</t>
  </si>
  <si>
    <t>TECNOLOGIA MEDICA TERAPIA DE AUDICION, VOZ Y LENGUAJE</t>
  </si>
  <si>
    <t>2.1.5</t>
  </si>
  <si>
    <t>TECNOLOGIA MEDICA TERAPIA FISICA Y REHABILITACION</t>
  </si>
  <si>
    <t>2.1.6</t>
  </si>
  <si>
    <t>TECNOLOGIA PARA URGENCIAS MEDICAS Y DESASTRES</t>
  </si>
  <si>
    <t>2.1.7</t>
  </si>
  <si>
    <t>FACIEN</t>
  </si>
  <si>
    <t>2.1.8</t>
  </si>
  <si>
    <t>2.1.9</t>
  </si>
  <si>
    <t>INFORMATICA</t>
  </si>
  <si>
    <t>2.1.11</t>
  </si>
  <si>
    <t>NUTRICIÓN</t>
  </si>
  <si>
    <t>2.1.12</t>
  </si>
  <si>
    <t>FAEST</t>
  </si>
  <si>
    <t>2.1.13</t>
  </si>
  <si>
    <t>FAPSI</t>
  </si>
  <si>
    <t>2.1.14</t>
  </si>
  <si>
    <t>FAENF</t>
  </si>
  <si>
    <t>2.1.15</t>
  </si>
  <si>
    <t>FASPA</t>
  </si>
  <si>
    <t>2.1.16</t>
  </si>
  <si>
    <t>SALUD PÚBLICA Y SALUD GLOBAL</t>
  </si>
  <si>
    <t>2.1.17</t>
  </si>
  <si>
    <t>FAVET</t>
  </si>
  <si>
    <t>2.1.18</t>
  </si>
  <si>
    <t>EDUCACIÓN</t>
  </si>
  <si>
    <t>FAEDU</t>
  </si>
  <si>
    <t>FAEDU Y GYA</t>
  </si>
  <si>
    <t>2.1.19</t>
  </si>
  <si>
    <t xml:space="preserve">EDUCACIÓN INTERCULTURAL BILINGÜE INICIAL </t>
  </si>
  <si>
    <t>2.1.20</t>
  </si>
  <si>
    <t>EDUCACIÓN INTERCULTURAL BILINGÜE PRIMARIA</t>
  </si>
  <si>
    <t>2.2.1</t>
  </si>
  <si>
    <t>FAMED Y GYA</t>
  </si>
  <si>
    <t>FACIEN Y GYA</t>
  </si>
  <si>
    <t>FAEST Y GYA</t>
  </si>
  <si>
    <t>FAPSI Y GYA</t>
  </si>
  <si>
    <t>FAENF Y GYA</t>
  </si>
  <si>
    <t>FASPA Y GYA</t>
  </si>
  <si>
    <t>FAVET Y GYA</t>
  </si>
  <si>
    <t>MAESTRIA EN POLITICAS Y GESTION DE LA CIENCIA, TECNOLOGIA E INNOVACION</t>
  </si>
  <si>
    <t>EPG</t>
  </si>
  <si>
    <t>EPG Y GYA</t>
  </si>
  <si>
    <t>ESPECIALIZACIÓN EN ENSEÑANAZA DE LECTURA Y ESCRITURA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</si>
  <si>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</si>
  <si>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</si>
  <si>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</si>
  <si>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</si>
  <si>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</si>
  <si>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</si>
  <si>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</si>
  <si>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</si>
  <si>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</si>
  <si>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</si>
  <si>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AL CONTADO</t>
  </si>
  <si>
    <t>CEPU</t>
  </si>
  <si>
    <t xml:space="preserve">EN DOS PARTES </t>
  </si>
  <si>
    <t>EN TRES PARTES</t>
  </si>
  <si>
    <t>3.1.1</t>
  </si>
  <si>
    <t>IMT</t>
  </si>
  <si>
    <t>GYA-IMT</t>
  </si>
  <si>
    <t>3.1.2</t>
  </si>
  <si>
    <t>3.1.3</t>
  </si>
  <si>
    <t>Variable</t>
  </si>
  <si>
    <t xml:space="preserve"> </t>
  </si>
  <si>
    <t>4.1.1</t>
  </si>
  <si>
    <t>FACULTADES</t>
  </si>
  <si>
    <t>4.1.2</t>
  </si>
  <si>
    <t>INSCRIPCIÓN CURSOS</t>
  </si>
  <si>
    <t>INGLÉS BÁSICO, INTERMEDIO Y AVANZADO</t>
  </si>
  <si>
    <t>C. IDIOMAS</t>
  </si>
  <si>
    <t>5.1.1</t>
  </si>
  <si>
    <t>5.1.2</t>
  </si>
  <si>
    <t>CURSO EXTRACURRICULAR</t>
  </si>
  <si>
    <t>DUBU</t>
  </si>
  <si>
    <t>GYA-DUBU</t>
  </si>
  <si>
    <t>CURSO PEDAGOGIA MUSICAL</t>
  </si>
  <si>
    <t>CENTCUL</t>
  </si>
  <si>
    <t>GYA.-CENTCUL</t>
  </si>
  <si>
    <t>EXAMENES</t>
  </si>
  <si>
    <t>EXAMEN DE  REZAGADO POR CURSO</t>
  </si>
  <si>
    <t>6.1.1</t>
  </si>
  <si>
    <t>CURSOS DE PREGRADO (TODAS LAS FACULTADES)</t>
  </si>
  <si>
    <t>6.1.2</t>
  </si>
  <si>
    <t>CURSOS DE POSTGRADO (FACULTADES Y EPGVAC)</t>
  </si>
  <si>
    <t>FAC Y EPGVAC</t>
  </si>
  <si>
    <t>CENTRO DE IDIOMAS</t>
  </si>
  <si>
    <t>EXAMEN SUSTITUTORIO POR CURSO</t>
  </si>
  <si>
    <t>6.2.1</t>
  </si>
  <si>
    <t>6.2.2</t>
  </si>
  <si>
    <t>EXAMEN DE SUFICIENCIA PROFESIONAL O TITULACIÓN</t>
  </si>
  <si>
    <t>6.3.1</t>
  </si>
  <si>
    <t>EXAMEN DE SUFICIENCIA PARA BACHILLERES (TODAS LAS FACULTADES)</t>
  </si>
  <si>
    <t>6.3.2</t>
  </si>
  <si>
    <t>EXAMEN DE SUFICIENCIA PARA SEGUNDA ESPECIALIZACIÓN (TODAS LAS FACULTADES)</t>
  </si>
  <si>
    <t>6.3.3</t>
  </si>
  <si>
    <t>EXAMEN DE TITULACIÓN CARRERA DE MEDICINA</t>
  </si>
  <si>
    <t>EXAMEN DE TITULACIÓN CARRERA DE TECNOLOGÍA MÉDICA</t>
  </si>
  <si>
    <t>OTROS DERECHOS DE EXAMEN / EVALUACION</t>
  </si>
  <si>
    <t>DERECHO DE ADMISION, INSCRIPCION Y EVALUACIÓN PARA REINCORPORACIÓN</t>
  </si>
  <si>
    <t>7.1.1</t>
  </si>
  <si>
    <t>7.1.2</t>
  </si>
  <si>
    <t>7.2.1</t>
  </si>
  <si>
    <t>7.2.2</t>
  </si>
  <si>
    <t>CERTIFICADOS DE ESTUDIOS</t>
  </si>
  <si>
    <t xml:space="preserve">CERTIFICADO DE ESTUDIOS PRE GRADO </t>
  </si>
  <si>
    <t>8.1.1</t>
  </si>
  <si>
    <t>MEDICINA (TODA LA CARRERA)</t>
  </si>
  <si>
    <t>8.1.2</t>
  </si>
  <si>
    <t>OTRAS CARRERAS (TODA LA CARRERA)</t>
  </si>
  <si>
    <t>CERTIFICADO CARRERA PARCIAL</t>
  </si>
  <si>
    <t>CERTIFICADO DE ESTUDIOS EN INGLES MEDICINA (TODA LA CARRERA)</t>
  </si>
  <si>
    <t>CERTIFICADO DE ESTUDIOS EN INGLES OTRAS CARRERAS (TODA LA CARRERA)</t>
  </si>
  <si>
    <t>CERTIFICADO DE ESTUDIOS PARCIAL EN INGLES (TODAS LAS CARRERAS)</t>
  </si>
  <si>
    <t>CERTIFICADOS DE ESTUDIOS EN INGLÉS (COPIAS ADICIONALES C/U)</t>
  </si>
  <si>
    <t xml:space="preserve">CERTIFICADO DE ESTUDIOS POST GRADO </t>
  </si>
  <si>
    <t>8.2.1</t>
  </si>
  <si>
    <t>FACULTADES / EPGVAC</t>
  </si>
  <si>
    <t>8.2.2</t>
  </si>
  <si>
    <t>8.2.3</t>
  </si>
  <si>
    <t>8.2.4</t>
  </si>
  <si>
    <t>EPGVAC</t>
  </si>
  <si>
    <t xml:space="preserve">CERTIFICADO DE ESTUDIOS DIPLOMADOS Y SEGUNDA ESPECIALIZACIÓN </t>
  </si>
  <si>
    <t>8.3.1</t>
  </si>
  <si>
    <t>8.3.2</t>
  </si>
  <si>
    <t xml:space="preserve">CERTIFICADO DE ESTUDIOS SEGUNDA ESPECIALIZACIÓN (PROGRAMAS DE HASTA 2 AÑOS DE ESTUDIO) </t>
  </si>
  <si>
    <t>8.3.3</t>
  </si>
  <si>
    <t xml:space="preserve">CERTIFICADO DE ESTUDIOS SEGUNDA ESPECIALIZACIÓN (PROGRAMAS DE MAS DE 2 AÑOS DE ESTUDIO) </t>
  </si>
  <si>
    <t>GRADOS</t>
  </si>
  <si>
    <t>CERTIFICADOS Y VALIDACIONES IDIOMA EXTRANJERO</t>
  </si>
  <si>
    <t>CERTIFICADO DE INGLES BASICO</t>
  </si>
  <si>
    <t>CERTIFICADO DE INGLES INTERMEDIO</t>
  </si>
  <si>
    <t>CERTIFICADO DE INGLES AVANZADO</t>
  </si>
  <si>
    <t>CERTIFICADO DE COMPRENSION DE LECTURA DE TEXTOS CIENTIFICOS</t>
  </si>
  <si>
    <t>VALIDACIÓN DE DOCUMENTOS EN INGLÉS</t>
  </si>
  <si>
    <t xml:space="preserve">VALIDACIÓN (APPLY TO THE ECFMG Y OTROS)   </t>
  </si>
  <si>
    <t>9.1.1</t>
  </si>
  <si>
    <t>9.1.2</t>
  </si>
  <si>
    <t>9.2.1</t>
  </si>
  <si>
    <t>9.3.1</t>
  </si>
  <si>
    <t>TITULOS Y DIPLOMAS</t>
  </si>
  <si>
    <t>FAMED,FACIEN, FAEST, FAVEZ, FASPA, FAPSIC, EPGVAC</t>
  </si>
  <si>
    <t xml:space="preserve">FACULTADES </t>
  </si>
  <si>
    <t>REVALIDA DE GRADOS Y TITULOS</t>
  </si>
  <si>
    <t>REVALIDA DE GRADO DE BACHILLER</t>
  </si>
  <si>
    <t>11.1.1</t>
  </si>
  <si>
    <t>11.1.2</t>
  </si>
  <si>
    <t>OTORGAMIENTO DE LA REVALIDA GRADO BACHILLER</t>
  </si>
  <si>
    <t xml:space="preserve">GYA </t>
  </si>
  <si>
    <t>11.1.3</t>
  </si>
  <si>
    <t>REVALIDA DE TITULO PROFESIONAL</t>
  </si>
  <si>
    <t xml:space="preserve">OTORGAMIENTO DE LA REVALIDA TITULO PROFESIONAL </t>
  </si>
  <si>
    <t>REVALIDA DE GRADO DE MAESTRO O DOCTOR</t>
  </si>
  <si>
    <t xml:space="preserve">OTORGAMIENTO DE LA REVALIDA GRADO MAESTRO O DOCTOR </t>
  </si>
  <si>
    <t>REVALIDA DE TITULO DE ESPECIALISTA (SEGUNDA ESPECIALIZACIÓN)</t>
  </si>
  <si>
    <t>EVALUACION DE DOCUMENTOS POR REVÁLIDA (TODAS LAS FACULTADES)</t>
  </si>
  <si>
    <t>OTORGAMIENTO DE LA REVALIDA TITULO ESPECIALISTA</t>
  </si>
  <si>
    <t>C0NSTANCIAS</t>
  </si>
  <si>
    <t>CONSTANCIA DE MATRICULA CON DETALLE DE CURSOS</t>
  </si>
  <si>
    <t>CONSTANCIA DE TITULO O GRADO EN TRÁMITE</t>
  </si>
  <si>
    <t>CONSTANCIA DE  BUENA CONDUCTA</t>
  </si>
  <si>
    <t xml:space="preserve">CONSTANCIA DE ORDEN DE MERITO </t>
  </si>
  <si>
    <t>CONSTANCIA DE ORDEN DE MERITO EN INGLES</t>
  </si>
  <si>
    <t xml:space="preserve">CONSTANCIA DE PROMEDIO ANUAL </t>
  </si>
  <si>
    <t xml:space="preserve">CONSTANCIA DE PROMEDIO ANUAL EN INGLES </t>
  </si>
  <si>
    <t>CONSTANCIA SEDE DE INTERNADO O DE PRÁCTICAS PRE PROFESIONALES</t>
  </si>
  <si>
    <t>CONSTANCIA DE CURSO DE TÉCNICOS DENTALES O ASISTENTES DENTALES</t>
  </si>
  <si>
    <t>CERTIFICACIONES</t>
  </si>
  <si>
    <t>13.1.1</t>
  </si>
  <si>
    <t>CERTIFICACIÓN DE SYLLABUS POR SEMESTRE</t>
  </si>
  <si>
    <t>13.1.2</t>
  </si>
  <si>
    <t xml:space="preserve">CERTIFICACIÓN POR DOCUMENTO </t>
  </si>
  <si>
    <t>13.1.3</t>
  </si>
  <si>
    <t>CERTIFICACION DE DATOS ACADEMICOS</t>
  </si>
  <si>
    <t>CERTIFICACION DE DOCUMENTO POR PAGINA, DE FIRMA O FOTOCOPIA</t>
  </si>
  <si>
    <t>TRASLADOS</t>
  </si>
  <si>
    <t>DERECHO TRASLADO INTERNO</t>
  </si>
  <si>
    <t>14.1.1</t>
  </si>
  <si>
    <t>TODAS LAS CARRERAS Y FACULTADES</t>
  </si>
  <si>
    <t xml:space="preserve">DERECHO TRASLADO EXTERNO </t>
  </si>
  <si>
    <t>TODAS LAS CARRERAS Y FACULTADES (UNIVERSIDADES PERUANAS)</t>
  </si>
  <si>
    <t>TODAS LAS CARRERAS Y FACULTADES (PERUANOS PROCEDENTES DEL EXTRANJERO)</t>
  </si>
  <si>
    <t>TODAS LAS CARRERAS Y FACULTADES (NO PERUANOS PROCEDENTES DEL EXTRANJERO)</t>
  </si>
  <si>
    <t>15.1.1</t>
  </si>
  <si>
    <t>CONVALIDACIÓN DE CURSOS Y CRÉDITOS</t>
  </si>
  <si>
    <t>CONVALIDACION DE CURSO</t>
  </si>
  <si>
    <t>16.1.1</t>
  </si>
  <si>
    <t>16.1.2</t>
  </si>
  <si>
    <t>16.1.3</t>
  </si>
  <si>
    <t>RECARGOS</t>
  </si>
  <si>
    <t>17.1.1</t>
  </si>
  <si>
    <t>17.1.2</t>
  </si>
  <si>
    <t>17.1.3</t>
  </si>
  <si>
    <r>
      <t xml:space="preserve">RECARGO POR PAGO EXTEMPORANEO DE CONCEPTOS EMITIDOS EN BOLETA - </t>
    </r>
    <r>
      <rPr>
        <sz val="9"/>
        <rFont val="Calibri"/>
        <family val="2"/>
      </rPr>
      <t>RECARGO POR DIA</t>
    </r>
  </si>
  <si>
    <t>PLANES MEDICOS</t>
  </si>
  <si>
    <t>CMCH</t>
  </si>
  <si>
    <t>CARTAS</t>
  </si>
  <si>
    <t>19.1.1</t>
  </si>
  <si>
    <t>19.1.2</t>
  </si>
  <si>
    <t>19.1.3</t>
  </si>
  <si>
    <t>19.1.4</t>
  </si>
  <si>
    <t xml:space="preserve">DEANS LETTER  (REPORTE RENDIMIENTO ACADEMICO EN INGLES)   </t>
  </si>
  <si>
    <t>DEANS LETTER (COPIAS ADICIONALES C/U)</t>
  </si>
  <si>
    <t>BIREME INFORMACION LATINOAMERICANO</t>
  </si>
  <si>
    <t>BIBLIOTECA</t>
  </si>
  <si>
    <t>GYA-BIBLIOTECA</t>
  </si>
  <si>
    <t>BIREME INFORME VIA CORREO ELECTRONICO</t>
  </si>
  <si>
    <t>CONSTANCIA DE CAPACITACION</t>
  </si>
  <si>
    <t>ESCANEO IMÁGENES (DIGITACION)</t>
  </si>
  <si>
    <t>FOTOCOPIA INFORME ESPECIALIZADA UPCH</t>
  </si>
  <si>
    <t>GRABADO DE CD (INCLUYE CD)</t>
  </si>
  <si>
    <t>IMPRESIÓN TEXTO 1 CARA X HOJA</t>
  </si>
  <si>
    <t>IMPRESIÓN TEXTO 2 CARAS X HOJA</t>
  </si>
  <si>
    <t>SERVICIOS BIBLIOTECA PROFESIONALES Y OTROS 1 MES</t>
  </si>
  <si>
    <t>SERVICIOS BIBLIOTECA PROFESIONALES Y OTROS 3 MESES</t>
  </si>
  <si>
    <t>SERVICIOS BIBLIOTECA PROFESIONALES Y OTROS 6 MESES</t>
  </si>
  <si>
    <t>SERVICIOS BIBLIOTECA UNIV.NACIONAL - 6 MESES</t>
  </si>
  <si>
    <t>SERVICIOS BIBLIOTECA UNIV.PRIVADA - 3 MESES</t>
  </si>
  <si>
    <t>SERVICIOS BIBLIOTECA UNIV.PRIVADA - 6 MESES</t>
  </si>
  <si>
    <t>DUPLICADO DE SYLLABUS</t>
  </si>
  <si>
    <t>REPOSICION DE BIENES</t>
  </si>
  <si>
    <t>ROTACIÓN PARA REINCORPORACIÓN MEDICINA (POR MES)</t>
  </si>
  <si>
    <t>ROTACION PARA REINCORPORACIÓN TECNOLOGÍA MÉDICA (POR MES)</t>
  </si>
  <si>
    <t>REVISIÓN DE EXPEDIENTE PARA CONVALIDACIÓN DE CURSOS</t>
  </si>
  <si>
    <t xml:space="preserve">DUPLICADO DE CARNE UNIVERSITARIO </t>
  </si>
  <si>
    <t>HOSPEDAJE ALUMNOS POR MES</t>
  </si>
  <si>
    <t>RECTIFICACION DE APELLIDOS Y NOMBRES EN LOS GRADOS O TITULOS QUE EXPIDE UPCH</t>
  </si>
  <si>
    <t>SERVICIO DE TRANSPORTE ALUMNOS POR DIA (IDA Y VUELTA)</t>
  </si>
  <si>
    <t>CALIGRAFIADO (40301)</t>
  </si>
  <si>
    <t>CALIGRAFIADO DE DIPLOMAS DE DIPLOMADOS</t>
  </si>
  <si>
    <t>PROFIENCY ENGLISH EXAM</t>
  </si>
  <si>
    <t>6.4.1</t>
  </si>
  <si>
    <t>EXAMEN DE COMPETENCIA PARA CONVALIDACION DE CURSO</t>
  </si>
  <si>
    <t>EVALUACION ANUAL DE COMPETENCIAS PREGRADO</t>
  </si>
  <si>
    <t>3.2.1</t>
  </si>
  <si>
    <t>3.2.2</t>
  </si>
  <si>
    <t>FACULTADES Y EPG</t>
  </si>
  <si>
    <t>CARTA DE PRESENTACIÓN DEL DECANO (COPIAS ADICIONALES C/U)</t>
  </si>
  <si>
    <t>CARTA DE PRESENTACIÓN DEL JEFE DE DEPARTAMENTO</t>
  </si>
  <si>
    <t>CARTA DE PRESENTACIÓN DEL DECANO EN INGLES</t>
  </si>
  <si>
    <t>1.4.7</t>
  </si>
  <si>
    <t>FACULTADES Y GYA</t>
  </si>
  <si>
    <t>DOCTORADO EN CIENCIAS DE LA VIDA (CONVENIO FRANCIA)</t>
  </si>
  <si>
    <t>FAVEZ</t>
  </si>
  <si>
    <t>USO DE LABORATORIO (MES)</t>
  </si>
  <si>
    <t xml:space="preserve">PROGRAMAS (PASANTES) </t>
  </si>
  <si>
    <t>DERECHO PROCESO DE ADMISION</t>
  </si>
  <si>
    <t>TRANSCRIPCION DE DATOS ACADEMICOS PARA EL EXTRANJERO</t>
  </si>
  <si>
    <t>TALLER DE TESIS PREGRADO ENFERMERIA</t>
  </si>
  <si>
    <t>TALLER DE TESIS PREGRADO NAVAL</t>
  </si>
  <si>
    <t>TALLER DE TESIS ESPECIALIDAD</t>
  </si>
  <si>
    <t xml:space="preserve">TALLER DE TESIS MAESTRIA </t>
  </si>
  <si>
    <t>PASANTIA EN MEDICINA TROPICAL-  ALUMNO DE INSTITUCION EXTRANJERA</t>
  </si>
  <si>
    <t>PASANTÍAS MEDICINA</t>
  </si>
  <si>
    <t>PASANTÍAS TECNOLOGÍA MÉDICA TERAPIA FÍSICA Y REHABILITACIÓN</t>
  </si>
  <si>
    <t>PASANTIA  MEDICINA VETERINARIA</t>
  </si>
  <si>
    <t>PASANTIA  MEDICINA VETERINARIA EGRESADOS UPCH</t>
  </si>
  <si>
    <t>EVALUACIÓN DE EXPEDIENTE PARA CONVALIDACION DE CURSO</t>
  </si>
  <si>
    <t>12.1.1</t>
  </si>
  <si>
    <t>DIVERSOS POR USO DE BIBLIOTECA</t>
  </si>
  <si>
    <t>CURSOS VARIOS</t>
  </si>
  <si>
    <t>CURSOS EDUCACIÓN CONTINUA</t>
  </si>
  <si>
    <t>INGRESOS DIVERSOS</t>
  </si>
  <si>
    <t>CURSO PROCESO DE TITULACIÓN  (PSP)</t>
  </si>
  <si>
    <t>SERVICIO ESTOMATOLOGICO (SESAOT)</t>
  </si>
  <si>
    <t>DOCTORADO EN MEDICINA</t>
  </si>
  <si>
    <t>EVALUACIÓN MODALIDAD NO ESCOLARIZADA: INSCRIPCIÓN Y REVISIÓN DOCUMENTOS (UNIV. EXTRANJERA)</t>
  </si>
  <si>
    <t>EVALUACIÓN MODALIDAD NO ESCOLARIZADA: EVALUACION CURRICULAR  (UNIV. PERUANA)</t>
  </si>
  <si>
    <t>EVALUACIÓN MODALIDAD NO ESCOLARIZADA: INSCRIPCIÓN Y REVISIÓN DOCUMENTOS  (UNIV. PERUANA)</t>
  </si>
  <si>
    <t>TALLER DE TITULACION PARA POSTGRADO</t>
  </si>
  <si>
    <t>EVALUACIÓN MODALIDAD NO ESCOLARIZADA: EVALUACION CURRICULAR (UNIV. EXTRANJERA)</t>
  </si>
  <si>
    <t>EVALUACIÓN MODALIDAD NO ESCOLARIZADA: EJECUCION TRABAJO CLINICO  (UNIV. PERUANA)</t>
  </si>
  <si>
    <t>EVALUACIÓN MODALIDAD NO ESCOLARIZADA: EJECUCION TRABAJO CLINICO (UNIV. EXTRANJERA)</t>
  </si>
  <si>
    <t>EVALUACIÓN MODALIDAD NO ESCOLARIZADA: PRESENTACION ORAL  (UNIV. PERUANA)</t>
  </si>
  <si>
    <t>EVALUACIÓN MODALIDAD NO ESCOLARIZADA: PRESENTACION ORAL (UNIV. EXTRANJERA)</t>
  </si>
  <si>
    <t>CERTIFICACION DE DOCUMENTO PARA EL EXTERIOR (SECRETARIA GENERAL)</t>
  </si>
  <si>
    <t>DERECHO PROCESO DE ADMISIÓN SEGUNDA ESPECIALIZACIÓN PROGRAMA PARA EXTRANJEROS</t>
  </si>
  <si>
    <t>DERECHO PROCESO DE ADMISIÓN SEGUNDA ESPECIALIZACIÓN ENFERMERÍA</t>
  </si>
  <si>
    <t>EPGVAC Y GYA</t>
  </si>
  <si>
    <t>DOCTORADO EN SALUD PÚBLICA</t>
  </si>
  <si>
    <t>1.4.8</t>
  </si>
  <si>
    <t>CERTIFICADOS DE ESTUDIOS ALUMNAS ESCUELA DE ENFERMERAS ARZOBISPO LOAYZA Y ESCUELA POR CONVENIO (POR AÑO)</t>
  </si>
  <si>
    <t>MATRICULA OTROS (RESERVA DE MATRÍCULA, REINCORPORACIÓN Y OTROS)</t>
  </si>
  <si>
    <t>2.8.1</t>
  </si>
  <si>
    <t>2.8.2</t>
  </si>
  <si>
    <t>2.8.3</t>
  </si>
  <si>
    <t>2.8.4</t>
  </si>
  <si>
    <t>2.10.1</t>
  </si>
  <si>
    <t>2.10.2</t>
  </si>
  <si>
    <t>DERECHOS DE AUSPICIO A EVENTOS NACIONALES (HASTA 17 HORAS)</t>
  </si>
  <si>
    <t>GYA /FACULTADES</t>
  </si>
  <si>
    <t>DERECHOS DE AUSPICIO A EVENTOS NACIONALES (ENTRE 17 Y 51 HORAS)</t>
  </si>
  <si>
    <t>DERECHOS DE AUSPICIO A EVENTOS NACIONALES (MAS DE 51 HORAS)</t>
  </si>
  <si>
    <t>DERECHOS DE AUSPICIO A EVENTOS INTERNACIONALES (HASTA 17 HORAS)</t>
  </si>
  <si>
    <t>DERECHOS DE AUSPICIO A EVENTOS INTERNACIONALES (ENTRE 17 Y 51 HORAS)</t>
  </si>
  <si>
    <t>DERECHOS DE AUSPICIO A EVENTOS INTERNACIONALES (MAS DE 51 HORAS)</t>
  </si>
  <si>
    <t xml:space="preserve">CONSTANCIA DE RECORD DE NOTAS </t>
  </si>
  <si>
    <t xml:space="preserve">CONSTANCIA DE RECORD DE HORAS DE PRÁCTICAS </t>
  </si>
  <si>
    <t>CONSTANCIA DE PLAN DE ESTUDIOS</t>
  </si>
  <si>
    <t>9.2.2</t>
  </si>
  <si>
    <t>9.3.2</t>
  </si>
  <si>
    <t>TOTAL</t>
  </si>
  <si>
    <t>REINCORPORACION (TODAS LAS CARRERAS EXCEPTO FAEDU)</t>
  </si>
  <si>
    <t>CUOTA (5)</t>
  </si>
  <si>
    <t>CUOTA (6)</t>
  </si>
  <si>
    <t>CONTADO</t>
  </si>
  <si>
    <t>EDUCACIÓN (LICENCIATURA)</t>
  </si>
  <si>
    <t>2.1.21</t>
  </si>
  <si>
    <t>2.1.22</t>
  </si>
  <si>
    <t>EDUCACIÓN INICIAL</t>
  </si>
  <si>
    <t>EDUCACIÓN PRIMARIA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</si>
  <si>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</si>
  <si>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</si>
  <si>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</si>
  <si>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</si>
  <si>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</si>
  <si>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</si>
  <si>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</si>
  <si>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</si>
  <si>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</si>
  <si>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</si>
  <si>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</si>
  <si>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</si>
  <si>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</si>
  <si>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</si>
  <si>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</si>
  <si>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</si>
  <si>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</si>
  <si>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CUOTA</t>
  </si>
  <si>
    <t>MAESTRÍA EN GERIATRÍA Y GERONTOLOGÍA</t>
  </si>
  <si>
    <t>2.11.12</t>
  </si>
  <si>
    <t>2.11.13</t>
  </si>
  <si>
    <t>2.11.14</t>
  </si>
  <si>
    <t xml:space="preserve">PASANTIA EN MEDICINA TROPICAL - ALUMNO UNIVERSIDAD PERUANA ESTATAL </t>
  </si>
  <si>
    <t xml:space="preserve">PASANTIA EN MEDICINA TROPICAL - ALUMNO UNIVERSIDAD PERUANA PRIVADA </t>
  </si>
  <si>
    <t>PASANTÍAS TECNOLOGÍA MÉDICA OTRAS ESPECIALIDADES</t>
  </si>
  <si>
    <t>PASANTÍA CON PROGRAMA PARA ALUMNO DE UNIVERSIDAD ESTATAL</t>
  </si>
  <si>
    <t>PASANTÍA CON PROGRAMA PARA ALUMNO DE UNIVERSIDAD PRIVADA</t>
  </si>
  <si>
    <t>PASANTÍA CON PROGRAMA PARA ALUMNO DE UNIVERSIDAD EXTRANJERA</t>
  </si>
  <si>
    <t>PASANTÍA SIN PROGRAMA PARA ALUMNO DE UNIVERSIDAD ESTATAL (FACIEN, FAEST, FAPSI, FAVET)</t>
  </si>
  <si>
    <t>PASANTÍA SIN PROGRAMA PARA ALUMNO DE UNIVERSIDAD PRIVADA (FACIEN, FAEST, FAPSI, FAVET)</t>
  </si>
  <si>
    <t>PASANTÍA SIN PROGRAMA PARA ALUMNO DE UNIVERSIDAD EXTRANJERA (FACIEN, FAEST, FAPSI, FAVET)</t>
  </si>
  <si>
    <t>PASANTIA EN MEDICINA TROPICAL</t>
  </si>
  <si>
    <t>FAVEZ Y GYA</t>
  </si>
  <si>
    <t>4.2.1</t>
  </si>
  <si>
    <t>4.2.2</t>
  </si>
  <si>
    <t>FACULTADES/GYA</t>
  </si>
  <si>
    <t>1.4.4</t>
  </si>
  <si>
    <t>1.4.5</t>
  </si>
  <si>
    <t>1.4.6</t>
  </si>
  <si>
    <t>2.7.16</t>
  </si>
  <si>
    <t>2.7.17</t>
  </si>
  <si>
    <t>2.7.18</t>
  </si>
  <si>
    <t>EXAMEN DE SUFICIENCIA PARA CONVALIDACIÓN DE CURSO (POR CURSO)</t>
  </si>
  <si>
    <t xml:space="preserve">CURSO DESARROLLO DE TESIS MAESTRÍA </t>
  </si>
  <si>
    <t>MAESTRIA EN GESTIÓN DEL CUIDADO EN ENFERMERIA</t>
  </si>
  <si>
    <t>CERTIFICACION DEL TITULO DE LA ESCUELA ARZOBISPO LOAYZA</t>
  </si>
  <si>
    <t>EXAMEN DE OFIMÁTICA - ESPECIALIDAD (INCL. CERTIFICADO)</t>
  </si>
  <si>
    <t>EPG/FACULTADES</t>
  </si>
  <si>
    <t>ANUAL</t>
  </si>
  <si>
    <t>CUOTAS</t>
  </si>
  <si>
    <t>1.1.3</t>
  </si>
  <si>
    <t>1.2.2</t>
  </si>
  <si>
    <t>1.2.3</t>
  </si>
  <si>
    <t>1.2.4</t>
  </si>
  <si>
    <t>1.3.2</t>
  </si>
  <si>
    <t>CONSTANCIA DE CARGA HORARIA (TODA LA CARRERA)</t>
  </si>
  <si>
    <t>MAESTRÍA EN EPIDEMIOLOGÍA Y SALUD PÚBLICA EN VETERINARIA</t>
  </si>
  <si>
    <t>MATRICULA ESPECIALIZACIÓN Y MAESTRÍA (TODOS LOS PROGRAMAS)</t>
  </si>
  <si>
    <t>MATRICULA DIPLOMADOS (TODOS LOS PROGRAMAS)</t>
  </si>
  <si>
    <t>REINCORPORACIÓN DIPLOMADOS, ESPECIALIZACIÓN O MAESTRÍA (TODAS LAS FACULTADES Y EPGVAC)</t>
  </si>
  <si>
    <t>MATRICULA CURSO DESARROLLO DE TESIS (MAESTRÍA)</t>
  </si>
  <si>
    <t>MATRICULA INGRESANTES (TODAS LAS CARRERAS)</t>
  </si>
  <si>
    <t>MATRÍCULA ALUMNOS CICLO II Y SUPERIOR (TODAS LAS CARRERAS)</t>
  </si>
  <si>
    <t>MATRÍCULA EDUCACIÓN (LICENCIATURA)</t>
  </si>
  <si>
    <t>UFBI/FACULTADES</t>
  </si>
  <si>
    <t>REPORTE DE EQUIVALENCIAS CUALITATIVAS DE NOTAS (ESPAÑA) X CADA AÑO ACADÉMICO</t>
  </si>
  <si>
    <t>DOCTORADO EN MEDICINA (EXTRANJEROS)</t>
  </si>
  <si>
    <t xml:space="preserve">FAMED </t>
  </si>
  <si>
    <t>EXAMEN DE TITULACIÓN DE ESPECIALIZACIÓN MEDICINA</t>
  </si>
  <si>
    <t>EVALUACIÓN CURRICULAR PARA LA TITULACIÓN EN LA SEGUNDA ESPECIALIZACIÓN (MODALIDAD ESCOLARIZADA)</t>
  </si>
  <si>
    <t>DERECHO PROCESO DE ADMISIÓN SEGUNDA ESPECIALIZACIÓN (RESIDENTADO MÉDICO)</t>
  </si>
  <si>
    <t>ROTACIÓN INVESTIGACIÓN</t>
  </si>
  <si>
    <t>ROTACIÓN RESIDENTES NACIONALES</t>
  </si>
  <si>
    <t>ROTACIÓN RESIDENTES LATINOAMERICA</t>
  </si>
  <si>
    <t>ROTACIÓN RESIDENTES EXTRANJEROS (USA-EUROPA)</t>
  </si>
  <si>
    <t>PASANTIAS / ROTACIONES (POR MES)</t>
  </si>
  <si>
    <t>PASANTÍAS / ROTACIONES ALUMNOS (POR MES)</t>
  </si>
  <si>
    <t>CERTIFICADO INTERNADO ROTATORIO</t>
  </si>
  <si>
    <t>CONSTANCIA DE CARGA HORARIA EN INGLÉS (TODA LA CARRERA)</t>
  </si>
  <si>
    <t>RECARGO POR MATRICULA EXTEMPORANEA</t>
  </si>
  <si>
    <t>1.1.4</t>
  </si>
  <si>
    <t>1.4.9</t>
  </si>
  <si>
    <t>2.5.18</t>
  </si>
  <si>
    <t>2.5.19</t>
  </si>
  <si>
    <t>2.5.20</t>
  </si>
  <si>
    <t>2.5.21</t>
  </si>
  <si>
    <t>2.5.22</t>
  </si>
  <si>
    <t>2.5.23</t>
  </si>
  <si>
    <t>2.7.10</t>
  </si>
  <si>
    <t>2.7.11</t>
  </si>
  <si>
    <t>2.7.12</t>
  </si>
  <si>
    <t>2.7.13</t>
  </si>
  <si>
    <t>2.7.14</t>
  </si>
  <si>
    <t>2.7.15</t>
  </si>
  <si>
    <t>2.11.15</t>
  </si>
  <si>
    <t>2.11.16</t>
  </si>
  <si>
    <t>10.1.2</t>
  </si>
  <si>
    <t xml:space="preserve">MAESTRÍA EN GERENCIA EN SALUD </t>
  </si>
  <si>
    <t>MAESTRIA SALUD PUBLICA Y SALUD GLOBAL</t>
  </si>
  <si>
    <t>MAESTRIA EN GERENCIA DE PROYECTOS Y PROGRAMAS SOCIALES</t>
  </si>
  <si>
    <t>MAESTRIA EN CIENCIAS EN INVESTIGACION EPIDEMIOLOGICA</t>
  </si>
  <si>
    <t xml:space="preserve">FASPA </t>
  </si>
  <si>
    <t>N° CUOTAS</t>
  </si>
  <si>
    <t>DOCTORADO EN CIENCIAS EN INVESTIGACIÓN EPIDEMIOLÓGICA</t>
  </si>
  <si>
    <t>DIPLOMADO DE INVESTIGACIÓN EN TECNOLOGÍA MÉDICA</t>
  </si>
  <si>
    <t>DIPLOMADO DE FISIOTERAPIA EN NEONATOLOGÍA</t>
  </si>
  <si>
    <t>DIPLOMADO EN ENDOCRINOLOGÍA GINECOLÓGICA</t>
  </si>
  <si>
    <t>DIPLOMADO EN ENFERMEDADES Y CIRUGÍA DE LA RETINA Y LA MÁCULA</t>
  </si>
  <si>
    <t>ESPECIALIZACIÓN EN SALUD PÚBLICA</t>
  </si>
  <si>
    <t>ETM</t>
  </si>
  <si>
    <t>ESPECIALIZACIÓN EN FISIOTERAPIA EN PEDIATRÍA</t>
  </si>
  <si>
    <t>ESPECIALIZACIÓN EN FISIOTERAPIA EN PEDIATRÍA (EGRESADOS ETM)</t>
  </si>
  <si>
    <t>2.1.23</t>
  </si>
  <si>
    <t>TALENTO ACADÉMICO</t>
  </si>
  <si>
    <t>REINCORPORACION EDUCACIÓN (LICENCIATURA)</t>
  </si>
  <si>
    <t>MATRÍCULA DOCTORADO (TODOS LOS PROGRAMAS)</t>
  </si>
  <si>
    <t>US$</t>
  </si>
  <si>
    <t>REINCORPORACION PARA DESARROLLO DE TESIS (PREGRADO O POSTGRADO)</t>
  </si>
  <si>
    <t>DOCTORADO EN SALUD PÚBLICA (EXTRANJEROS)</t>
  </si>
  <si>
    <t>DOCTORADO EN CIENCIAS EN INVESTIGACIÓN EPIDEMIOLÓGICA (EXTRANJEROS)</t>
  </si>
  <si>
    <t>DOCTORADO EN ESTOMATOLOGÍA - (ALUMNOS UNIV. PERUANAS)</t>
  </si>
  <si>
    <t>DOCTORADO EN ESTOMATOLOGÍA - (ALUMNOS UNIV. EXTRANJERAS)</t>
  </si>
  <si>
    <t>DOCTORADO EN PSICOLOGÍA</t>
  </si>
  <si>
    <t>DOCTORADO EN CIENCIAS CON MENCIÓN EN BIOQUIMICA Y BIOLOGÍA MOLECULAR</t>
  </si>
  <si>
    <t>DOCTORADO EN CIENCIAS CON MENCIÓN EN FISIOLOGÍA</t>
  </si>
  <si>
    <t>DOCTORADO EN CIENCIAS CON MENCIÓN EN MICROBIOLOGÍA</t>
  </si>
  <si>
    <t>DOCTORADO EN CIENCIAS CON MENCIÓN EN BIOQUIMICA Y BIOLOGÍA MOLECULAR (EXTRANJEROS)</t>
  </si>
  <si>
    <t>DOCTORADO EN CIENCIAS CON MENCIÓN EN FISIOLOGÍA (EXTRANJEROS)</t>
  </si>
  <si>
    <t>DOCTORADO EN CIENCIAS CON MENCIÓN EN MICROBIOLOGÍA (EXTRANJEROS)</t>
  </si>
  <si>
    <t>MBA EN GESTIÓN INTEGRAL DEL AGUA</t>
  </si>
  <si>
    <t>MAESTRIA EN POLITICAS Y GESTION DE LA CIENCIA, TECNOLOGIA E INNOVACION (EXTRANJEROS)</t>
  </si>
  <si>
    <t>MBA EN GESTIÓN INTEGRAL DEL AGUA (EXTRANJEROS)</t>
  </si>
  <si>
    <t>MAESTRIA EN DIABETES Y OBESIDAD CON MENCIÓN EN MANEJO NUTRICIONAL</t>
  </si>
  <si>
    <t>MAESTRIA EN DIABETES Y OBESIDAD CON MENCIÓN EN MANEJO NUTRICIONAL (EXTRANJEROS)</t>
  </si>
  <si>
    <t>MAESTRÍA EN NEUROCIENCIAS</t>
  </si>
  <si>
    <t>MAESTRÍA EN NEUROCIENCIAS (EXTRANJEROS)</t>
  </si>
  <si>
    <t>MAESTRÍA EN EPIDEMIOLOGÍA Y SALUD PÚBLICA EN VETERINARIA (EXTRANJEROS)</t>
  </si>
  <si>
    <t>MAESTRÍA EN INVESTIGACIÓN EN CIENCIAS VETERINARIAS</t>
  </si>
  <si>
    <t>MAESTRÍA EN INVESTIGACIÓN EN CIENCIAS VETERINARIAS (EXTRANJEROS)</t>
  </si>
  <si>
    <t>MAESTRÍA EN PARASITOLOGÍA EN SANIDAD ACUICOLA (BECA FONDECYT)</t>
  </si>
  <si>
    <t>MAESTRÍA EN PARASITOLOGÍA EN SANIDAD ACUICOLA (EXTRANJEROS)</t>
  </si>
  <si>
    <t>MAESTRÍA EN GERENCIA EN SALUD (EXTRANJEROS)</t>
  </si>
  <si>
    <t>MAESTRIA SALUD PUBLICA Y SALUD GLOBAL (EXTRANJEROS)</t>
  </si>
  <si>
    <t>MAESTRIA EN CIENCIAS EN INVESTIGACION EPIDEMIOLOGICA (EXTRANJEROS)</t>
  </si>
  <si>
    <t>MAESTRIA EN GERENCIA DE PROYECTOS Y PROGRAMAS SOCIALES (EXTRANJEROS)</t>
  </si>
  <si>
    <t>MAESTRÍA EN INFORMÁTICA BIOMÉDICA EN SALUD GLOBAL</t>
  </si>
  <si>
    <t>MAESTRÍA EN INFORMÁTICA BIOMÉDICA EN SALUD GLOBAL (EXTRANJEROS)</t>
  </si>
  <si>
    <t>MAESTRIA EN EDUCACIÓN CON MENCIÓN EN DIDACTICA DE LA LECTURA Y ESCRITURA</t>
  </si>
  <si>
    <t>MAESTRIA EN EDUCACIÓN CON MENCIÓN EN DIDACTICA DE LA LECTURA Y ESCRITURA (EXTRANJEROS)</t>
  </si>
  <si>
    <t>MAESTRIA EN EDUCACIÓN CON MENCIÓN EN DOCENCIA E INVESTIGACIÓN EN EDUC. SUPERIOR</t>
  </si>
  <si>
    <t>MAESTRIA EN EDUCACIÓN CON MENCIÓN EN DOCENCIA E INVESTIGACIÓN EN EDUC. SUPERIOR (EXTRANJEROS)</t>
  </si>
  <si>
    <t>MAESTRÍA EN GERIATRÍA Y GERONTOLOGÍA (EXTRANJEROS)</t>
  </si>
  <si>
    <t>MAESTRÍA EN BIOQUÍMICA Y BIOLOGÍA MOLECULAR</t>
  </si>
  <si>
    <t>MAESTRÍA EN CIENCIAS DEL MAR</t>
  </si>
  <si>
    <t>MAESTRÍA EN FISIOLOGÍA</t>
  </si>
  <si>
    <t>MAESTRÍA EN MICROBIOLOGÍA (PROFESIONALIZANTE)</t>
  </si>
  <si>
    <t>MAESTRÍA EN DEMOGRAFÍA Y POBLACIÓN</t>
  </si>
  <si>
    <t>MAESTRÍA EN BIOQUÍMICA Y BIOLOGÍA MOLECULAR (EXTRANJEROS)</t>
  </si>
  <si>
    <t>MAESTRÍA EN CIENCIAS DEL MAR (EXTRANJEROS)</t>
  </si>
  <si>
    <t>MAESTRÍA EN FISIOLOGÍA (EXTRANJEROS)</t>
  </si>
  <si>
    <t>MAESTRÍA EN MICROBIOLOGÍA (PROFESIONALIZANTE) (EXTRANJEROS)</t>
  </si>
  <si>
    <t>MAESTRÍA EN DEMOGRAFÍA Y POBLACIÓN (EXTRANJEROS)</t>
  </si>
  <si>
    <t>FACULTADES/EPG</t>
  </si>
  <si>
    <t>MATRÍCULA DOCTORADO (EXTRANJEROS)</t>
  </si>
  <si>
    <t>MATRÍCULA MAESTRIAS (EXTRANJEROS)</t>
  </si>
  <si>
    <t>DERECHO PROCESO DE ADMISIÓN MAESTRÍAS (EXTRANJEROS)</t>
  </si>
  <si>
    <t>DERECHO PROCESO DE ADMISIÓN DOCTORADOS (EXTRANJEROS)</t>
  </si>
  <si>
    <t>DERECHO PROCESO DE ADMISIÓN MAESTRÍA EN EDUCACIÓN</t>
  </si>
  <si>
    <t>FACULT / EPG</t>
  </si>
  <si>
    <t xml:space="preserve">       </t>
  </si>
  <si>
    <t>CONVALIDACIÓN  X CURSOS PREGRADO (TODAS LAS FACULTADES)(POR CURSO)</t>
  </si>
  <si>
    <t>CONVALIDACIÓN  DE CURSO DE POSGRADO (POR CURSO)</t>
  </si>
  <si>
    <t>PASANTIA POR REVALIDA DE TITULO MÉDICO CIRUJANO (POR MES) (NO INCLUYE PAGO DE SEDE HOSPITALARIA)</t>
  </si>
  <si>
    <t>INGENIERÍA BIOMÉDICA</t>
  </si>
  <si>
    <t>CATEGORIA A</t>
  </si>
  <si>
    <t>SEMESTRE</t>
  </si>
  <si>
    <t>CATEGORIA B</t>
  </si>
  <si>
    <t>CATEGORIA C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</si>
  <si>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</si>
  <si>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</si>
  <si>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</si>
  <si>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</si>
  <si>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</si>
  <si>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</si>
  <si>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</si>
  <si>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</si>
  <si>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</si>
  <si>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</si>
  <si>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</si>
  <si>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</si>
  <si>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</si>
  <si>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</si>
  <si>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</si>
  <si>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</si>
  <si>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</si>
  <si>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</si>
  <si>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</si>
  <si>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</si>
  <si>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</si>
  <si>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A</t>
  </si>
  <si>
    <t>B</t>
  </si>
  <si>
    <t>C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</si>
  <si>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</si>
  <si>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</si>
  <si>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</si>
  <si>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</si>
  <si>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</si>
  <si>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</si>
  <si>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</si>
  <si>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</si>
  <si>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</si>
  <si>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</si>
  <si>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</si>
  <si>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</si>
  <si>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</si>
  <si>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</si>
  <si>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</si>
  <si>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</si>
  <si>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</si>
  <si>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</si>
  <si>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</si>
  <si>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</si>
  <si>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</si>
  <si>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2.4.23</t>
  </si>
  <si>
    <t>PENSIONES PREGRADO POR CRÉDITO (INGRESANTES 2016 O ANTES)</t>
  </si>
  <si>
    <t>2.9.1</t>
  </si>
  <si>
    <t>2.9.2</t>
  </si>
  <si>
    <t>2.9.3</t>
  </si>
  <si>
    <t>2.9.4</t>
  </si>
  <si>
    <t>PASANTÍAS / ROTACIONES PROFESIONALES (POR MES)</t>
  </si>
  <si>
    <t>2.16.1</t>
  </si>
  <si>
    <t>2.16.2</t>
  </si>
  <si>
    <t>2.16.3</t>
  </si>
  <si>
    <t>2.16.4</t>
  </si>
  <si>
    <t>2.16.5</t>
  </si>
  <si>
    <t>2.16.6</t>
  </si>
  <si>
    <t>DERECHO PROCESO DE ADMISIÓN DIPLOMADOS PARA EXTRANJEROS (TODAS LAS FACULTADES)</t>
  </si>
  <si>
    <t>DERECHO PROCESO DE ADMISIÓN SEGUNDA ESPECIALIZACIÓN (EXCEPTO FAMED, FAEST Y FAEN)</t>
  </si>
  <si>
    <t>DERECHO PROCESO DE ADMISIÓN SEGUNDA ESPECIALIZACIÓN (ESTOMATOLOGÍA)</t>
  </si>
  <si>
    <t>FOTOCHECK</t>
  </si>
  <si>
    <t>CARTA DE PRESENTACIÓN DEL DIRECTOR DE LA EPGVAC</t>
  </si>
  <si>
    <t>CARTA DE PRESENTACIÓN DEL DIRECTOR DE LA EPGVAC EN INGLÉS</t>
  </si>
  <si>
    <t>MAESTRIA EN BIOESTADISTICA</t>
  </si>
  <si>
    <t>ESPECIALIZACIÓN EN ESTADISTICA EN INVESTIGACION</t>
  </si>
  <si>
    <t>2.1.10</t>
  </si>
  <si>
    <r>
      <t xml:space="preserve">COSTO ADMINISTRATIVO POR DEVOLUCIÓN </t>
    </r>
    <r>
      <rPr>
        <sz val="9"/>
        <rFont val="Calibri"/>
        <family val="2"/>
      </rPr>
      <t>(10% DEL MONTO POR DEVOLUCIÓN O RECTIFICACIÓN)</t>
    </r>
  </si>
  <si>
    <t>16.1.4</t>
  </si>
  <si>
    <t>SERVICIOS NO ACADÉMICOS</t>
  </si>
  <si>
    <t>SNA.1</t>
  </si>
  <si>
    <t>SNA.1.1</t>
  </si>
  <si>
    <t>SNA.1.2</t>
  </si>
  <si>
    <t>SNA.1.3</t>
  </si>
  <si>
    <t>SNA.1.4</t>
  </si>
  <si>
    <t>SNA.1.5</t>
  </si>
  <si>
    <t>SNA.1.6</t>
  </si>
  <si>
    <t>SNA.1.7</t>
  </si>
  <si>
    <t>SNA.1.8</t>
  </si>
  <si>
    <t>SNA.1.9</t>
  </si>
  <si>
    <t>SNA.1.10</t>
  </si>
  <si>
    <t>SNA.1.11</t>
  </si>
  <si>
    <t>SNA.1.12</t>
  </si>
  <si>
    <t>SNA.1.13</t>
  </si>
  <si>
    <t>SNA.1.14</t>
  </si>
  <si>
    <t>SNA.1.15</t>
  </si>
  <si>
    <t>SNA.1.16</t>
  </si>
  <si>
    <t>SNA.2</t>
  </si>
  <si>
    <t>SNA.2.1</t>
  </si>
  <si>
    <t>SNA.2.3</t>
  </si>
  <si>
    <t>SNA.2.4</t>
  </si>
  <si>
    <t>SNA.2.5</t>
  </si>
  <si>
    <t>SNA.2.6</t>
  </si>
  <si>
    <t>SNA.2.7</t>
  </si>
  <si>
    <t>1.2.</t>
  </si>
  <si>
    <t>1.4.</t>
  </si>
  <si>
    <t>2.1.</t>
  </si>
  <si>
    <t>2.2.</t>
  </si>
  <si>
    <t>2.4.</t>
  </si>
  <si>
    <t>2.5.</t>
  </si>
  <si>
    <t>2.8.</t>
  </si>
  <si>
    <t>2.9.</t>
  </si>
  <si>
    <t>2.15.</t>
  </si>
  <si>
    <t>3.1.</t>
  </si>
  <si>
    <t>3.2.</t>
  </si>
  <si>
    <t>4.1.</t>
  </si>
  <si>
    <t>4.2.</t>
  </si>
  <si>
    <t>6.1.</t>
  </si>
  <si>
    <t>6.2.</t>
  </si>
  <si>
    <t>6.3.</t>
  </si>
  <si>
    <t>6.4.</t>
  </si>
  <si>
    <t>7.1.</t>
  </si>
  <si>
    <t>7.2.</t>
  </si>
  <si>
    <t>8.1.</t>
  </si>
  <si>
    <t>8.2.</t>
  </si>
  <si>
    <t>8.3.</t>
  </si>
  <si>
    <t>9.1.</t>
  </si>
  <si>
    <t>9.2.</t>
  </si>
  <si>
    <t>9.3.</t>
  </si>
  <si>
    <t>TECNOLOGIA MEDICA TERAPIA OCUPACIONAL</t>
  </si>
  <si>
    <t>1.2.5</t>
  </si>
  <si>
    <t># CUOTAS</t>
  </si>
  <si>
    <t>ADMINISTRACION EN SALUD (PROGRAMA PCFT: PERSONAL CAPACITADO CON FORMACIÓN PARA TRABAJO)</t>
  </si>
  <si>
    <t>MATRÍCULA DIPLOMADOS (TODOS LOS PROGRAMAS) POR CURSOS (TRES O MÁS CURSOS)</t>
  </si>
  <si>
    <t>1.2.6</t>
  </si>
  <si>
    <t>MATRICULA DIPLOMADOS (TODOS LOS PROGRAMAS) POR CURSOS (POR CURSO HASTA DOS CURSOS)</t>
  </si>
  <si>
    <t>1.4.10</t>
  </si>
  <si>
    <t>PENSIONES DE PREGRADO (POR SEMESTRE)(INGRESANTES 2016 O ANTES)</t>
  </si>
  <si>
    <t>1.5</t>
  </si>
  <si>
    <t>SEPARACIÓN DE VACANTE</t>
  </si>
  <si>
    <t>CUOTA US$ (6)</t>
  </si>
  <si>
    <t>CONTADO SEM</t>
  </si>
  <si>
    <t>CUOTA (5) SEM</t>
  </si>
  <si>
    <t>CUOTA (6) SEM</t>
  </si>
  <si>
    <t>CUOTA US$ (5)</t>
  </si>
  <si>
    <t>MAX 100,00</t>
  </si>
  <si>
    <t>FASPA, FAPSI</t>
  </si>
  <si>
    <t>BUSQUEDA BIBLIOGRÁFICA AUTOMATIZADA / BBA</t>
  </si>
  <si>
    <t>1.3.3</t>
  </si>
  <si>
    <t>MATRÍCULA DOCTORADO (EPG) PARA BECARIOS</t>
  </si>
  <si>
    <t>RESERVA DE MATRÍCULA DOCTORADO (EPG) POR SEMESTRE   PARA LOS BECARIOS</t>
  </si>
  <si>
    <t>1.4.11</t>
  </si>
  <si>
    <r>
      <t>EVALUACION DE EXPE</t>
    </r>
    <r>
      <rPr>
        <sz val="9"/>
        <rFont val="Calibri"/>
        <family val="2"/>
      </rPr>
      <t xml:space="preserve">DIENTE PARA REVALIDA DE GRADO DE MAGISTER O DOCTOR  </t>
    </r>
  </si>
  <si>
    <t>CONSTANCIA DE EGRESADO EN INGLÉS (CARRERAS, SEGUNDA ESPECIALIZACIÓN  Y PROGRAMAS DE POSGRADO)</t>
  </si>
  <si>
    <r>
      <t xml:space="preserve">PROGRAMA PARA ALUMNO DE UNIVERSIDAD PERUANA </t>
    </r>
    <r>
      <rPr>
        <sz val="9"/>
        <rFont val="Calibri"/>
        <family val="2"/>
      </rPr>
      <t>(POR MES) PAUP</t>
    </r>
  </si>
  <si>
    <r>
      <t xml:space="preserve">PROGRAMA PARA ALUMNO DE UNIVERSIDAD EXTRANJERA </t>
    </r>
    <r>
      <rPr>
        <sz val="9"/>
        <rFont val="Calibri"/>
        <family val="2"/>
      </rPr>
      <t>(POR MES) PAUE</t>
    </r>
  </si>
  <si>
    <r>
      <t>EVALUACION DE EXPE</t>
    </r>
    <r>
      <rPr>
        <sz val="9"/>
        <rFont val="Calibri"/>
        <family val="2"/>
      </rPr>
      <t>DIENTE PARA REVALIDA DE GRADO DE BACHILLER (TODAS LAS FACULTADES)</t>
    </r>
  </si>
  <si>
    <r>
      <t>EVALUACION DE EXPE</t>
    </r>
    <r>
      <rPr>
        <sz val="9"/>
        <rFont val="Calibri"/>
        <family val="2"/>
      </rPr>
      <t>DIENTE PARA REVALIDA DE TITULO PROFESIONAL (TODAS LAS FACULTADES)</t>
    </r>
  </si>
  <si>
    <t>SNA.3</t>
  </si>
  <si>
    <t>SUSCRIPCIONES REVISTAS</t>
  </si>
  <si>
    <t>REVISTA DE ENFERMERÍA HEREDIANA (LIMA)</t>
  </si>
  <si>
    <t>REVISTA DE ENFERMERÍA HEREDIANA (OTRAS CIUDADES DE PERÚ)</t>
  </si>
  <si>
    <t>REVISTA DE ENFERMERÍA HEREDIANA (EXTRANJERO)</t>
  </si>
  <si>
    <t>REVISTA DE ENFERMERÍA HEREDIANA POR FASCÍCULO LIMA</t>
  </si>
  <si>
    <t>SNA.3.01</t>
  </si>
  <si>
    <t>SNA.3.02</t>
  </si>
  <si>
    <t>SNA.3.03</t>
  </si>
  <si>
    <t>SNA.3.04</t>
  </si>
  <si>
    <t xml:space="preserve">ALUMNOS BECA CAFED </t>
  </si>
  <si>
    <t>TARIFA C</t>
  </si>
  <si>
    <t>CICLO ALFA - MODULO COMPLETO</t>
  </si>
  <si>
    <t>CICLO ALFA - MODULO BIOLOGÍA</t>
  </si>
  <si>
    <t>CICLO ALFA - MODULO QUÍMICA</t>
  </si>
  <si>
    <t>CICLO ALFA - MODULO MATEMATICAS</t>
  </si>
  <si>
    <t>CICLO ALFA - MODULO COMPRENSIÓN LECTORA</t>
  </si>
  <si>
    <t>ESPECIALISTA EN ADICCIONES CON ENFOQUE DE GÉNERO (CONVENIO FAPSI - CARE)</t>
  </si>
  <si>
    <t>1.4.12</t>
  </si>
  <si>
    <t>1.4.13</t>
  </si>
  <si>
    <t>1.2.7</t>
  </si>
  <si>
    <t>MATRICULA MAESTRÍA (TODOS LOS PROGRAMAS) POR CURSOS (POR CURSO HASTA DOS CURSOS)</t>
  </si>
  <si>
    <t>1.2.8</t>
  </si>
  <si>
    <t>MATRÍCULA MAESTRÍA (TODOS LOS PROGRAMAS) POR CURSOS (TRES O MÁS CURSOS)</t>
  </si>
  <si>
    <t>DERECHO DE PROCESO DE ADMISIÓN DOCTORADO EN CIENCIAS DE LA VIDA </t>
  </si>
  <si>
    <t>DERECHO PROCESO DE ADMISIÓN A PREGRADO (INGENIERIA BIOMÉDICA)</t>
  </si>
  <si>
    <t>DOCTORADO EN CIENCIAS DE LA VIDA (NO CONVENIO FRANCIA)</t>
  </si>
  <si>
    <t>1.3.4</t>
  </si>
  <si>
    <t>MATRÍCULA DOCTORADO EN CIENCIAS DE LA VIDA</t>
  </si>
  <si>
    <t>REINCORPORACION ALUMNOS BECARIOS PRONABEC (TODAS LAS CARRERAS)</t>
  </si>
  <si>
    <t>REINCORPORACION DOCTORADO (TODAS LAS FACULTADES Y EPGVAC)</t>
  </si>
  <si>
    <t>1.4.14</t>
  </si>
  <si>
    <t>PENSIONES PREGRADO POR CRÉDITO (INGRESANTES 2017-2018-2019)</t>
  </si>
  <si>
    <r>
      <t>ALUMNOS BECA 18 (TODAS LAS CARRERAS)</t>
    </r>
    <r>
      <rPr>
        <b/>
        <sz val="9"/>
        <rFont val="Calibri"/>
        <family val="2"/>
        <scheme val="minor"/>
      </rPr>
      <t xml:space="preserve"> (SOLO PARA CURSOS DESAPROBADOS Y RETIRADOS)</t>
    </r>
  </si>
  <si>
    <t>DERECHO PROCESO DE ADMISIÓN A PREGRADO MEDICINA</t>
  </si>
  <si>
    <t>DERECHO PROCESO DE ADMISIÓN A PREGRADO OTRAS CARRERAS EXCEPTO MEDICINA E ING. BIOMÉDICA)</t>
  </si>
  <si>
    <t>DERECHO PROCESO DE ADMISIÓN MAESTRÍAS (EXCEPTO EDUCACIÓN)</t>
  </si>
  <si>
    <t>RESERVA DE MATRICULA INGRESANTES (TODAS LAS CARRERAS) POR SEMESTRE</t>
  </si>
  <si>
    <t>RESERVA DE MATRICULA (TODAS LAS CARRERAS EXCEPTO LICENCIATURA FAEDU) POR SEMESTRE</t>
  </si>
  <si>
    <t>RESERVA DE MATRICULA EDUCACIÓN (LICENCIATURA) POR SEMESTRE</t>
  </si>
  <si>
    <t>RESERVA DE MATRICULA BECARIOS PRONABEC (TODAS LAS CARRERAS) POR SEMESTRE</t>
  </si>
  <si>
    <t xml:space="preserve">MAESTRÍA EN CIRUGÍA BUCAL Y MAXILOFACIAL(NACIONALES) </t>
  </si>
  <si>
    <t>MAESTRÍA EN CIRUGÍA BUCAL Y MAXILOFACIAL (EXTRANJEROS)</t>
  </si>
  <si>
    <t>MAESTRÍA EN ENDODONCIA (NACIONALES)</t>
  </si>
  <si>
    <t>MAESTRÍA EN ENDODONCIA (EXTRANJEROS)</t>
  </si>
  <si>
    <t>MAESTRÍA EN ESTOMATOLOGÍA DE PACIENTES ESPECIALES (NACIONALES)</t>
  </si>
  <si>
    <t>MAESTRÍA EN ESTOMATOLOGÍA DE PACIENTES ESPECIALES (EXTRANJEROS)</t>
  </si>
  <si>
    <t xml:space="preserve">MAESTRÍA EN IMPLANTOLOGIA ORAL INTEGRAL (NACIONALES) </t>
  </si>
  <si>
    <t>MAESTRÍA EN IMPLANTOLOGIA ORAL INTEGRAL  (EXTRANJEROS)</t>
  </si>
  <si>
    <t xml:space="preserve">MAESTRÍA EN ODONTOLOGÍA RESTAURADORA Y ESTÉTICA (NACIONALES) </t>
  </si>
  <si>
    <t>MAESTRÍA EN ODONTOLOGÍA RESTAURADORA Y ESTÉTICA (EXTRANJEROS)</t>
  </si>
  <si>
    <t xml:space="preserve">MAESTRÍA EN ODONTOLOGÍA PEDIÁTRICA (NACIONALES) </t>
  </si>
  <si>
    <t>MAESTRÍA EN ODONTOLOGÍA PEDIÁTRICA (EXTRANJEROS)</t>
  </si>
  <si>
    <t xml:space="preserve">MAESTRÍA EN ORTODONCIA Y ORTOPEDIA MAXILAR (NACIONALES) </t>
  </si>
  <si>
    <t>MAESTRÍA  EN ORTODONCIA Y ORTOPEDIA MAXILAR (EXTRANJEROS)</t>
  </si>
  <si>
    <t xml:space="preserve">MAESTRÍA EN PERIODONCIA E IMPLANTOLOGÍA (NACIONALES) </t>
  </si>
  <si>
    <t>MAESTRÍA EN PERIODONCIA E IMPLANTOLOGÍA (EXTRANJEROS)</t>
  </si>
  <si>
    <t xml:space="preserve">MAESTRÍA EN RADIOLOGÍA ORAL Y MAXILOFACIAL PRESENCIAL (NACIONALES) </t>
  </si>
  <si>
    <t>MAESTRÍA EN RADIOLOGÍA ORAL Y MAXILOFACIAL PRESENCIAL (EXTRANJEROS)</t>
  </si>
  <si>
    <t xml:space="preserve">MAESTRÍA EN REHABILITACIÓN ORAL (NACIONALES) </t>
  </si>
  <si>
    <t>MAESTRÍA EN REHABILITACIÓN ORAL (EXTRANJEROS)</t>
  </si>
  <si>
    <t>no aplica</t>
  </si>
  <si>
    <t>CONTADO SEM S/.</t>
  </si>
  <si>
    <t>DIPLOMADO EN CIRUGÍA ORAL (NACIONALES)</t>
  </si>
  <si>
    <t>DIPLOMADO EN CIRUGÍA ORAL (EXTRANJEROS)</t>
  </si>
  <si>
    <t>DIPLOMADO EN MEDICINA ORAL (NACIONALES)</t>
  </si>
  <si>
    <t>DIPLOMADO EN MEDICINA ORAL  (EXTRANJEROS)</t>
  </si>
  <si>
    <t>DIPLOMADO EN ODONTOLOGÍA RESTAURADORA Y ESTÉTICA (NACIONALES)</t>
  </si>
  <si>
    <t>DIPLOMADO EN ODONTOLOGÍA RESTAURADORA Y ESTÉTICA  (EXTRANJEROS)</t>
  </si>
  <si>
    <t>DIPLOMADO EN PERIODONCIA (NACIONALES)</t>
  </si>
  <si>
    <t>DIPLOMADO EN PERIODONCIA (EXTRANJEROS)</t>
  </si>
  <si>
    <t>DIPLOMADO EN ORTODONCIA (NACIONALES)</t>
  </si>
  <si>
    <t>DIPLOMADO EN ORTODONCIA (EXTRANJEROS)</t>
  </si>
  <si>
    <t>DIPLOMADO EN REHABILITACIÓN ORAL (NACIONALES)</t>
  </si>
  <si>
    <t>DIPLOMADO EN REHABILITACIÓN ORAL (EXTRANJEROS)</t>
  </si>
  <si>
    <t xml:space="preserve">DIPLOMADO EN ECOGRAFÍA ESPECIALIZADA EN EL PACIENTE CRÍTICO </t>
  </si>
  <si>
    <t>DIPLOMADO EN EVALUACIÓN MÉDICO OCUPACIONAL</t>
  </si>
  <si>
    <t>DIPLOMADO EN GASTROENTEROLOGÍA</t>
  </si>
  <si>
    <t>DIPLOMADO EN RIESGOS PSICOSOCIALES EN EL TRABAJO Y PSICOLOGIA DE LA SALUD OCUPACIONAL</t>
  </si>
  <si>
    <t>DIPLOMADO EN SALUD OCUPACIONAL Y DEL MEDIO AMBIENTE</t>
  </si>
  <si>
    <t>ESPECIALIZACIÓN EN CIRUGÍA ORAL Y MAXILOFACIAL (NACIONALES)</t>
  </si>
  <si>
    <t>ESPECIALIZACIÓN EN CIRUGÍA ORAL Y MAXILOFACIAL (EXTRANJEROS)</t>
  </si>
  <si>
    <t>ESPECIALIZACIÓN EN MEDICINA Y PATOLOGÍA ESTOMATOLÓGICA (NACIONALES)</t>
  </si>
  <si>
    <t>ESPECIALIZACIÓN EN MEDICINA Y PATOLOGÍA ESTOMATOLÓGICA (EXTRANJEROS)</t>
  </si>
  <si>
    <t>ESPECIALIZACIÓN EN ORTODONCIA Y ORTOPEDIA MAXILAR (NACIONALES)</t>
  </si>
  <si>
    <t>ESPECIALIZACIÓN EN ORTODONCIA Y ORTOPEDIA MAXILAR (EXTRANJEROS)</t>
  </si>
  <si>
    <t>ESPECIALIZACIÓN EN ENDODONCIA (NACIONALES)</t>
  </si>
  <si>
    <t>ESPECIALIZACIÓN EN ENDODONCIA (EXTRANJEROS)</t>
  </si>
  <si>
    <t>ESPECIALIZACIÓN EN ESTOMATOLOGIA DE PACIENTES ESPECIALES (NACIONALES)</t>
  </si>
  <si>
    <t>ESPECIALIZACIÓN EN ESTOMATOLOGIA DE PACIENTES ESPECIALES (EXTRANJEROS)</t>
  </si>
  <si>
    <t>ESPECIALIZACIÓN EN IMPLANTOLOGÍA ORAL INTEGRAL (NACIONALES)</t>
  </si>
  <si>
    <t>ESPECIALIZACIÓN EN IMPLANTOLOGÍA ORAL INTEGRAL (EXTRANJEROS)</t>
  </si>
  <si>
    <t>ESPECIALIZACIÓN EN ODONTOLOGÍA PEDIÁTRICA (NACIONALES)</t>
  </si>
  <si>
    <t>ESPECIALIZACIÓN EN ODONTOLOGÍA PEDIÁTRICA (EXTRANJEROS)</t>
  </si>
  <si>
    <t>ESPECIALIZACIÓN EN ODONTOLOGÍA RESTAURADORA Y ESTÉTICA (NACIONALES)</t>
  </si>
  <si>
    <t>ESPECIALIZACIÓN EN ODONTOLOGÍA RESTAURADORA Y ESTÉTICA (EXTRANJEROS)</t>
  </si>
  <si>
    <t>ESPECIALIZACIÓN EN PERIODONCIA E IMPLANTES (NACIONALES)</t>
  </si>
  <si>
    <t>ESPECIALIZACIÓN EN PERIODONCIA E IMPLANTES (EXTRANJEROS)</t>
  </si>
  <si>
    <t>ESPECIALIZACIÓN EN RADIOLOGÍA ORAL Y MAXILOFACIAL - PRESENCIAL (NACIONALES)</t>
  </si>
  <si>
    <t>ESPECIALIZACIÓN EN RADIOLOGÍA ORAL Y MAXILOFACIAL - PRESENCIAL (EXTRANJEROS)</t>
  </si>
  <si>
    <t>ESPECIALIZACION EN RADIOLOGIA ORAL Y MAXILOFACIAL - VIRTUAL (NACIONALES)</t>
  </si>
  <si>
    <t>ESPECIALIZACION EN RADIOLOGIA ORAL Y MAXILOFACIAL - VIRTUAL (EXTRANJEROS</t>
  </si>
  <si>
    <t>ESPECIALIZACIÓN EN REHABILITACIÓN ORAL (NACIONALES)</t>
  </si>
  <si>
    <t xml:space="preserve">ESPECIALIZACIÓN EN REHABILITACIÓN ORAL (EXTRANJEROS) </t>
  </si>
  <si>
    <t>PENSIONES SEGUNDA ESPECIALIZACIÓN ESTOMATOLOGÍA (INGRESANTES ADMISIÓN 2018)</t>
  </si>
  <si>
    <t>ESPECIALIZACIÓN EN AUDITORÍA ODONTOLÓGICA (NACIONALES)</t>
  </si>
  <si>
    <t>ESPECIALIZACIÓN EN AUDITORÍA ODONTOLÓGICA (EXTRANJEROS)</t>
  </si>
  <si>
    <t>PENSIONES SEGUNDA ESPECIALIZACIÓN ESTOMATOLOGÍA (INGRESANTES ADMISIÓN 2019)</t>
  </si>
  <si>
    <t>TOTAL S/.</t>
  </si>
  <si>
    <t>CUOTA (6) SEM S/.</t>
  </si>
  <si>
    <t>ESPECIALIZACIÓN EN SALUD PUBLICA ESTOMATOLOGICA (NACIONALES)</t>
  </si>
  <si>
    <t xml:space="preserve">ESPECIALIZACIÓN EN SALUD PUBLICA ESTOMATOLOGICA  (EXTRANJEROS) </t>
  </si>
  <si>
    <t>DERECHO PROCESO DE ADMISIÓN DIPLOMADOS (FAEST)</t>
  </si>
  <si>
    <t>DERECHO PROCESO DE ADMISIÓN DIPLOMADOS (TODAS LAS FACULTADES EXCEPTO ESTOMATOLOGÍA)</t>
  </si>
  <si>
    <t>CUOTA MES</t>
  </si>
  <si>
    <r>
      <t xml:space="preserve">MATRICULA </t>
    </r>
    <r>
      <rPr>
        <sz val="9"/>
        <color theme="1"/>
        <rFont val="Calibri"/>
        <family val="2"/>
      </rPr>
      <t>PERIODOS NO REGULARES (UNO O MÁS CURSOS)</t>
    </r>
  </si>
  <si>
    <r>
      <t xml:space="preserve">MATRICULA DIPLOMADOS, ESPECIALIZACIÓN O MAESTRIA </t>
    </r>
    <r>
      <rPr>
        <b/>
        <sz val="9"/>
        <color theme="1"/>
        <rFont val="Calibri"/>
        <family val="2"/>
      </rPr>
      <t>POR SEMESTRE</t>
    </r>
  </si>
  <si>
    <r>
      <t xml:space="preserve">MATRICULA DOCTORADO </t>
    </r>
    <r>
      <rPr>
        <b/>
        <sz val="9"/>
        <color theme="1"/>
        <rFont val="Calibri"/>
        <family val="2"/>
      </rPr>
      <t>POR SEMESTRE</t>
    </r>
  </si>
  <si>
    <r>
      <t>RESERVA DE MATRÍCULA DIPLOMADOS (TODAS LAS FACULTADES Y</t>
    </r>
    <r>
      <rPr>
        <sz val="9"/>
        <color theme="1"/>
        <rFont val="Calibri"/>
        <family val="2"/>
      </rPr>
      <t xml:space="preserve"> EPGVAC) POR SEMESTRE</t>
    </r>
  </si>
  <si>
    <r>
      <t>RESERVA DE MATRÍCULA ESPECIALIZACIÓN O MAESTRÍA (TODAS LAS FACULTADES Y</t>
    </r>
    <r>
      <rPr>
        <sz val="9"/>
        <color theme="1"/>
        <rFont val="Calibri"/>
        <family val="2"/>
      </rPr>
      <t xml:space="preserve"> EPGVAC) POR SEMESTRE</t>
    </r>
  </si>
  <si>
    <r>
      <t>RESERVA DE MATRÍCULA DOCTORADO (TODAS LAS FACULTADES Y</t>
    </r>
    <r>
      <rPr>
        <sz val="9"/>
        <color theme="1"/>
        <rFont val="Calibri"/>
        <family val="2"/>
      </rPr>
      <t xml:space="preserve"> EPGVAC) POR SEMESTRE</t>
    </r>
  </si>
  <si>
    <t>2.13.1</t>
  </si>
  <si>
    <t>2.13.2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</si>
  <si>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</si>
  <si>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</si>
  <si>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</si>
  <si>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</si>
  <si>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</si>
  <si>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</si>
  <si>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</si>
  <si>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</si>
  <si>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 xml:space="preserve">CURSOS DE PORTUGUÉS BASICO,INTERMEDIO Y AVAZANDO </t>
  </si>
  <si>
    <t xml:space="preserve">CURSO DE LECTURA EN INGLES </t>
  </si>
  <si>
    <t xml:space="preserve">CURSO DE CASTELLANO </t>
  </si>
  <si>
    <t>GYA / C. IDIOMAS</t>
  </si>
  <si>
    <t xml:space="preserve">CURSO DE INGLES BASICO INICIAL </t>
  </si>
  <si>
    <t>CURSO DE INGLES BASICO ELEMENTAL</t>
  </si>
  <si>
    <t>CURSOS DE INGLES PRE-INTERMEDIO</t>
  </si>
  <si>
    <t>CURSO DE INGLES INTERMEDIO</t>
  </si>
  <si>
    <t>CURSO DE INGLES UPPER INTERMEDIATE</t>
  </si>
  <si>
    <t>CURSO DE INGLES AVANZADO</t>
  </si>
  <si>
    <t xml:space="preserve">CURSO DE PORTUGUES BASICO 1 </t>
  </si>
  <si>
    <t xml:space="preserve">CURSO DE PORTUGUES BASICO 2 </t>
  </si>
  <si>
    <t xml:space="preserve">CURSO DE PORTUGUES INTERMEDIO 1 </t>
  </si>
  <si>
    <t xml:space="preserve">CURSO DE PORTUGUES INTERMEDIO 2 </t>
  </si>
  <si>
    <t xml:space="preserve">EXAMEN DE CLASIFICACION DE NIVEL DEL IDIOMA INGLES </t>
  </si>
  <si>
    <t>EXAMEN DE CLASIFICACION DE NIVEL DE LOS IDIOMAS INGLÉS O PORTUGUÉS CON REPORTE</t>
  </si>
  <si>
    <t xml:space="preserve">PROFICIENCY PORTUGUESE EXAM </t>
  </si>
  <si>
    <t xml:space="preserve">PROFICIENCY GERMAN EXAM </t>
  </si>
  <si>
    <t>CERTIFICADO DE PORTUGUES BASICO</t>
  </si>
  <si>
    <t xml:space="preserve">CERTIFICADO DE PORTUGUES INTERMEDIO </t>
  </si>
  <si>
    <t>CERTIFICADO DE PORTUGUES AVANZADO</t>
  </si>
  <si>
    <t>VALIDACION DEL IDIOMAS INGLES</t>
  </si>
  <si>
    <t>VALIDACION DEL IDIOMA PORTUGUES</t>
  </si>
  <si>
    <t xml:space="preserve">VALIDACION DEL IDIOMA ALEMAN </t>
  </si>
  <si>
    <t>VALIDACION DEL IDIOMA FRANCES</t>
  </si>
  <si>
    <t>VALIDACION DEL IDIOMA ITALIANO</t>
  </si>
  <si>
    <t>VALIDACION DEL IDIOMA JAPONES</t>
  </si>
  <si>
    <t xml:space="preserve">VALIDACION DEL IDIOMA QUECHUA </t>
  </si>
  <si>
    <t xml:space="preserve">TRADUCCIONES </t>
  </si>
  <si>
    <t>TRADUCCION DEL ESPAÑOL AL INGLES (x 200 PALABRAS)</t>
  </si>
  <si>
    <t>TRADUCCION DEL ESPAÑOL AL PORTUGUES (X 200 PALABRAS)</t>
  </si>
  <si>
    <t>TRADUCCION DEL ESPAÑOL AL ALEMAN (X 200 PALABRAS)</t>
  </si>
  <si>
    <t>TRADUCCION DEL INGLES  A ESPAÑOL (X 200 PALABRAS)</t>
  </si>
  <si>
    <t>TRADUCCIONES DEL PORTUGUES AL ESPAÑOL (X 200 PALABRAS)</t>
  </si>
  <si>
    <t>TRADUCCIONES DEL ALEMAN AL ESPAÑOL (X 200 PALABRAS)</t>
  </si>
  <si>
    <t xml:space="preserve">CORECCIÓN DE TEXTOS (EDITING) </t>
  </si>
  <si>
    <t xml:space="preserve">SERVICIO DE INTERPRETACIÓN </t>
  </si>
  <si>
    <t>DEL IDIOMAS INGLES (X 200 PALABRAS)</t>
  </si>
  <si>
    <t>DEL IDIOMA PORTUGUES (X 200 PALABRAS)</t>
  </si>
  <si>
    <t>DEL IDIOMA ALEMAN (X 200 PALABRAS)</t>
  </si>
  <si>
    <t>DEL ESPAÑOL AL INGLES Y VICEVERSA (POR HORA)</t>
  </si>
  <si>
    <t>DEL ESPAÑOL AL PORTUGUES Y VICEVERSA (POR HORA)</t>
  </si>
  <si>
    <t>DEL ESPAÑOL AL ALEMAN Y VICEVERSA (POR HORA)</t>
  </si>
  <si>
    <t>21.3.</t>
  </si>
  <si>
    <t>VALIDACIÓN CURSOS DE INGLÉS ICPNA</t>
  </si>
  <si>
    <t>MATRICULA DIPLOMADOS (TODOS LOS PROGRAMAS) (EXTRANJEROS)</t>
  </si>
  <si>
    <t>PENSION MAESTRÍAS (INGRESANTES ADMISIÓN 2019)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</si>
  <si>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</si>
  <si>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</si>
  <si>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</si>
  <si>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</si>
  <si>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</si>
  <si>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</si>
  <si>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</si>
  <si>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</si>
  <si>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</si>
  <si>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</si>
  <si>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</si>
  <si>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</si>
  <si>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2.8.17</t>
  </si>
  <si>
    <t>2.8.18</t>
  </si>
  <si>
    <t>2.8.19</t>
  </si>
  <si>
    <t>2.8.20</t>
  </si>
  <si>
    <t>2.8.21</t>
  </si>
  <si>
    <t>2.8.22</t>
  </si>
  <si>
    <t>2.8.23</t>
  </si>
  <si>
    <t>2.8.24</t>
  </si>
  <si>
    <t>2.11.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</si>
  <si>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</si>
  <si>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</si>
  <si>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</si>
  <si>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</si>
  <si>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</si>
  <si>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</si>
  <si>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</si>
  <si>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</si>
  <si>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</si>
  <si>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2.12.1</t>
  </si>
  <si>
    <t>2.12.2</t>
  </si>
  <si>
    <t>2.16.</t>
  </si>
  <si>
    <t>2.18.1</t>
  </si>
  <si>
    <t>2.18.3</t>
  </si>
  <si>
    <t>2.18.5</t>
  </si>
  <si>
    <t>MAESTRÍA PSICOLOGÍA CLINICA CON MENCIÓN (EXTRANJEROS) (TODAS LAS MENCIONES) TODAS LAS SEDES</t>
  </si>
  <si>
    <t>2.19.1</t>
  </si>
  <si>
    <t>2.19.2</t>
  </si>
  <si>
    <t>2.19.4</t>
  </si>
  <si>
    <t>2.19.6</t>
  </si>
  <si>
    <t>2.19.8</t>
  </si>
  <si>
    <t>2.19.9</t>
  </si>
  <si>
    <t>2.19.10</t>
  </si>
  <si>
    <t>2.19.11</t>
  </si>
  <si>
    <t>SEGUNDA ESPECIALIDAD PROFESIONAL EN ADICCIONES CON ENFOQUE DE GÉNERO</t>
  </si>
  <si>
    <t>1.2.9</t>
  </si>
  <si>
    <t>MAESTRIA EN ERGONOMÍA Y PSICOSOCIOLOGÍA APLICADA AL TRABAJO</t>
  </si>
  <si>
    <t>MAESTRIA EN ERGONOMÍA Y PSICOSOCIOLOGÍA APLICADA AL TRABAJO (EXTRANJEROS)</t>
  </si>
  <si>
    <t>MAESTRÍA EN ESTOMATOLOGÍA (NACIONALES)</t>
  </si>
  <si>
    <t>MAESTRÍA EN ESTOMATOLOGÍA (EXTRANJEROS)</t>
  </si>
  <si>
    <t>MAESTRÍA EN SALUD MENTAL</t>
  </si>
  <si>
    <t>MAESTRÍA EN SALUD MENTAL (EXTRANJEROS)</t>
  </si>
  <si>
    <t>TECNOLOGÍA MÉDICA</t>
  </si>
  <si>
    <t>CURSO PRE BEGINNER</t>
  </si>
  <si>
    <t>DERECHO PROCESO DE ADMISIÓN SEGUNDA ESPECIALIZACIÓN TECNOLOGÍA MÉDICA</t>
  </si>
  <si>
    <t>ENVIO DOCUMENTOS INTERIOR DEL PAIS (MENOS DE 1 KG)</t>
  </si>
  <si>
    <t>ENVIO DOCUMENTOS INTERIOR DEL PAIS (KG ADICIONAL)</t>
  </si>
  <si>
    <t>ENVÍO DOCUMENTOS AL EXTRANJERO (ZONA A Y C USA, CANADA, MEXICO Y PUERTO RICO)</t>
  </si>
  <si>
    <t>ENVÍO DOCUMENTOS AL EXTRANJERO (ZONA B PAISES ANDINOS)</t>
  </si>
  <si>
    <t>ENVÍO DOCUMENTOS AL EXTRANJERO (ZONA D RESTO DE SUDAMERICA, CENTRO AMERICA Y CARIBE)</t>
  </si>
  <si>
    <t>ENVÍO DOCUMENTOS AL EXTRANJERO (ZONA E EUROPA)</t>
  </si>
  <si>
    <t>ENVÍO DOCUMENTOS AL EXTRANJERO (ZONA F ASIA)</t>
  </si>
  <si>
    <t>ENVÍO DOCUMENTOS AL EXTRANJERO (ZONA G RESTO DEL MUNDO)</t>
  </si>
  <si>
    <t>ASESORÍA DE TESIS POSGRADO</t>
  </si>
  <si>
    <t>MAESTRÍA EN PROPIEDAD INTELECTUAL CON MENCIÓN EN DERECHOS FARMACEUTICOS</t>
  </si>
  <si>
    <t>DIPLOMADO ACTUALIZACIÓN EN DERECHO FARMACÉUTICO Y PROPIEDAD INTELECTUAL</t>
  </si>
  <si>
    <t>1.2.10</t>
  </si>
  <si>
    <t>MATRÍCULA DIPLOMADO ACTUALIZACIÓN EN DERECHO FARMACÉUTICO Y PROPIEDAD INTELECTUAL</t>
  </si>
  <si>
    <t>MAESTRÍA EN INMUNOLOGÍA</t>
  </si>
  <si>
    <t>DIPLOMADO EN INMUNOLOGÍA BÁSICA</t>
  </si>
  <si>
    <t>S/</t>
  </si>
  <si>
    <t>EDUCACIÓN INICIAL (MODALIDAD GRADUADOS, TTITULADOS, FORMACIÓN EN EL TRABAJO)</t>
  </si>
  <si>
    <t>EDUCACIÓN PRIMARIA (MODALIDAD GRADUADOS, TTITULADOS, FORMACIÓN EN EL TRABAJO)</t>
  </si>
  <si>
    <t>2.1.24</t>
  </si>
  <si>
    <t>2.1.25</t>
  </si>
  <si>
    <t>AL CONTADO (HIJOS DE DOCENTES CON DEDICACIÓN &gt; 20 HORAS)</t>
  </si>
  <si>
    <t>EN DOS PARTES (HIJOS DE DOCENTES CON DEDICACIÓN &gt; 20 HORAS)</t>
  </si>
  <si>
    <t>EN TRES PARTES (HIJOS DE DOCENTES CON DEDICACIÓN &gt; 20 HORAS)</t>
  </si>
  <si>
    <t>3.3.1</t>
  </si>
  <si>
    <t>3.3.2</t>
  </si>
  <si>
    <t>1° cuota</t>
  </si>
  <si>
    <t>2° cuota</t>
  </si>
  <si>
    <t>3° cuota</t>
  </si>
  <si>
    <t>AL CONTADO (HIJOS DE DOCENTES CON DEDICACIÓN 20 HORAS)</t>
  </si>
  <si>
    <t>EN DOS PARTES (HIJOS DE DOCENTES CON DEDICACIÓN 20 HORAS)</t>
  </si>
  <si>
    <t>EN TRES PARTES (HIJOS DE DOCENTES CON DEDICACIÓN 20 HORAS)</t>
  </si>
  <si>
    <t>AL CONTADO (HIJOS DE DOCENTES CON DEDICACIÓN 15 HORAS O MENOS)</t>
  </si>
  <si>
    <t>EN TRES PARTES (HIJOS DE DOCENTES CON DEDICACIÓN 15 HORAS O MENOS)</t>
  </si>
  <si>
    <t>EN DOS PARTES (HIJOS DE DOCENTES CON DEDICACIÓN 15 HORAS O MENOS)</t>
  </si>
  <si>
    <t>Tasa de interés interbancario fijado por el BCR</t>
  </si>
  <si>
    <t>PENSIONES DE PREGRADO (POR SEMESTRE) (INGRESANTES 2020)</t>
  </si>
  <si>
    <t>PENSIONES DE PREGRADO (POR SEMESTRE) (INGRESANTES 2019, 2018, 2017)</t>
  </si>
  <si>
    <t>MAESTRÍA EN MEDICINA CON MENCIÓN NACIONALES</t>
  </si>
  <si>
    <t>MAESTRÍA EN MEDICINA CON MENCIÓN EXTRANJEROS</t>
  </si>
  <si>
    <t>MAESTRÍA EN MEDICINA OCUPACIONAL Y DEL MEDIO AMBIENTE  NACIONALES</t>
  </si>
  <si>
    <t>MAESTRÍA EN MEDICINA OCUPACIONAL Y DEL MEDIO AMBIENTE EXTRANJEROS</t>
  </si>
  <si>
    <t>2.3.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</si>
  <si>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</si>
  <si>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</si>
  <si>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</si>
  <si>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</si>
  <si>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</si>
  <si>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</si>
  <si>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</si>
  <si>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</si>
  <si>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</si>
  <si>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</si>
  <si>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</si>
  <si>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</si>
  <si>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</si>
  <si>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</si>
  <si>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</si>
  <si>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</si>
  <si>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</si>
  <si>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</si>
  <si>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</si>
  <si>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</si>
  <si>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</si>
  <si>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</si>
  <si>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DOCTORADO EN PSICOLOGÍA EXTRANJEROS</t>
  </si>
  <si>
    <t>PENSION DOCTORADOS (INGRESANTES ADMISIÓN 2019)</t>
  </si>
  <si>
    <t>PENSION DOCTORADOS (INGRESANTES ADMISIÓN 2018)</t>
  </si>
  <si>
    <t>2.9.5</t>
  </si>
  <si>
    <t>2.9.6</t>
  </si>
  <si>
    <t>2.9.7</t>
  </si>
  <si>
    <t>2.9.8</t>
  </si>
  <si>
    <t>2.9.9</t>
  </si>
  <si>
    <t>2.9.10</t>
  </si>
  <si>
    <t>2.9.11</t>
  </si>
  <si>
    <t>2.9.12</t>
  </si>
  <si>
    <t>2.9.13</t>
  </si>
  <si>
    <t>2.9.14</t>
  </si>
  <si>
    <t>2.9.15</t>
  </si>
  <si>
    <t>2.9.16</t>
  </si>
  <si>
    <t>2.12.</t>
  </si>
  <si>
    <t>PENSIONES DE DIPLOMADOS (INGRESANTES ADMISIÓN 2019 O ANTES)</t>
  </si>
  <si>
    <t>2.18.2</t>
  </si>
  <si>
    <t>2.18.4</t>
  </si>
  <si>
    <t>2.18.6</t>
  </si>
  <si>
    <t>ESPECIALIZACIÓN EN ENFERMERIA</t>
  </si>
  <si>
    <t>2.19.3</t>
  </si>
  <si>
    <t>2.19.5</t>
  </si>
  <si>
    <t>2.19.7</t>
  </si>
  <si>
    <t>ESPECIALIZACIÓN EN ENFERMERIA PROFESIONAL 1 AÑO</t>
  </si>
  <si>
    <t>RESIDENTADO EN ENFERMERIA</t>
  </si>
  <si>
    <t>2.20.</t>
  </si>
  <si>
    <t>2.20.1</t>
  </si>
  <si>
    <t>2.20.2</t>
  </si>
  <si>
    <t>2.20.3</t>
  </si>
  <si>
    <t>2.20.4</t>
  </si>
  <si>
    <t>2.20.5</t>
  </si>
  <si>
    <t>2.20.6</t>
  </si>
  <si>
    <t>2.20.7</t>
  </si>
  <si>
    <t>2.20.8</t>
  </si>
  <si>
    <t>2.20.9</t>
  </si>
  <si>
    <t>2.20.10</t>
  </si>
  <si>
    <t>ESPECIALIZACIÓN EN MEDICINA (RESIDENTADO MÉDICO)</t>
  </si>
  <si>
    <t>2.21.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</si>
  <si>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</si>
  <si>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</si>
  <si>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</si>
  <si>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</si>
  <si>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</si>
  <si>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</si>
  <si>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</si>
  <si>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</si>
  <si>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</si>
  <si>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</si>
  <si>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2.21.11</t>
  </si>
  <si>
    <t>2.21.12</t>
  </si>
  <si>
    <t>2.21.13</t>
  </si>
  <si>
    <t>ESPECIALIZACIÓN EN TECNOLOGÍA TOMOGRAFÍA COMPUTARIZADA</t>
  </si>
  <si>
    <t>ESPECIALIZACIÓN EN HEMOTERAPIA Y BANCO DE SANGRE semi-presencial</t>
  </si>
  <si>
    <t>PROGRAMA DE ATENCION MEDICA INTEGRAL (PAMI)</t>
  </si>
  <si>
    <t>DERECHO PROCESO DE ADMISIÓN DOCTORADOS (EPGVAC Y TODAS LAS FACULTADES)</t>
  </si>
  <si>
    <t>2.1.26</t>
  </si>
  <si>
    <t>INGENIERÍA AMBIENTAL</t>
  </si>
  <si>
    <t xml:space="preserve">FAMED (Excepto Tecnología Médica),FACIEN, FAEST, FAVEZ, </t>
  </si>
  <si>
    <t>ROTACIÓN RESIDENTES POR SEDES DE ESSALUD (POR MES)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</si>
  <si>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</si>
  <si>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</si>
  <si>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</si>
  <si>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</si>
  <si>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</si>
  <si>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</si>
  <si>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</si>
  <si>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</si>
  <si>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</si>
  <si>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</si>
  <si>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</si>
  <si>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</si>
  <si>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</si>
  <si>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</si>
  <si>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</si>
  <si>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</si>
  <si>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</si>
  <si>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</si>
  <si>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</si>
  <si>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</si>
  <si>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</si>
  <si>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</si>
  <si>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4.3.</t>
  </si>
  <si>
    <t>4.3.1</t>
  </si>
  <si>
    <t>4.3.2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</si>
  <si>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</si>
  <si>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</si>
  <si>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</si>
  <si>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</si>
  <si>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</si>
  <si>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</si>
  <si>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</si>
  <si>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</si>
  <si>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</si>
  <si>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</si>
  <si>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</si>
  <si>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</si>
  <si>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4.4.</t>
  </si>
  <si>
    <t>4.4.1</t>
  </si>
  <si>
    <t>5.1.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</si>
  <si>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</si>
  <si>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</si>
  <si>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</si>
  <si>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</si>
  <si>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</si>
  <si>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</si>
  <si>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</si>
  <si>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</si>
  <si>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</si>
  <si>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</si>
  <si>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</si>
  <si>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</si>
  <si>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</si>
  <si>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</si>
  <si>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</si>
  <si>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</si>
  <si>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6.1.3</t>
  </si>
  <si>
    <t>6.1.4</t>
  </si>
  <si>
    <t>6.1.5</t>
  </si>
  <si>
    <t>6.1.6</t>
  </si>
  <si>
    <t>6.1.7</t>
  </si>
  <si>
    <t>6.1.8</t>
  </si>
  <si>
    <t>6.1.9</t>
  </si>
  <si>
    <t>6.2.3</t>
  </si>
  <si>
    <t>6.2.4</t>
  </si>
  <si>
    <t>6.4.2</t>
  </si>
  <si>
    <t>8.2.5</t>
  </si>
  <si>
    <t>8.3.4</t>
  </si>
  <si>
    <t>8.3.5</t>
  </si>
  <si>
    <t>8.3.6</t>
  </si>
  <si>
    <t>9.1.3</t>
  </si>
  <si>
    <t>9.2.3</t>
  </si>
  <si>
    <t>9.4.</t>
  </si>
  <si>
    <t>9.3.3</t>
  </si>
  <si>
    <t>9.4.1</t>
  </si>
  <si>
    <t>9.4.2</t>
  </si>
  <si>
    <t>9.4.3</t>
  </si>
  <si>
    <t>10.1.3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</si>
  <si>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</si>
  <si>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</si>
  <si>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</si>
  <si>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</si>
  <si>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</si>
  <si>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</si>
  <si>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</si>
  <si>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</si>
  <si>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</si>
  <si>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10.1.15</t>
  </si>
  <si>
    <t>10.1.16</t>
  </si>
  <si>
    <t>10.1.17</t>
  </si>
  <si>
    <t>10.1.18</t>
  </si>
  <si>
    <t>10.1.19</t>
  </si>
  <si>
    <t>10.1.20</t>
  </si>
  <si>
    <t>10.1.21</t>
  </si>
  <si>
    <t>11.1.4</t>
  </si>
  <si>
    <t>11.1.5</t>
  </si>
  <si>
    <t>11.1.6</t>
  </si>
  <si>
    <t>12.1.</t>
  </si>
  <si>
    <t>12.2.</t>
  </si>
  <si>
    <t>12.2.1</t>
  </si>
  <si>
    <t>12.2.2</t>
  </si>
  <si>
    <t>12.2.3</t>
  </si>
  <si>
    <t>13.1.</t>
  </si>
  <si>
    <t>13.2.</t>
  </si>
  <si>
    <t>13.2.1</t>
  </si>
  <si>
    <t>13.2.2</t>
  </si>
  <si>
    <t>13.2.3</t>
  </si>
  <si>
    <t>14.1.2</t>
  </si>
  <si>
    <t>14.1.3</t>
  </si>
  <si>
    <t>14.1.4</t>
  </si>
  <si>
    <t>16.1.5</t>
  </si>
  <si>
    <t>16.1.6</t>
  </si>
  <si>
    <t>16.1.7</t>
  </si>
  <si>
    <t>16.1.8</t>
  </si>
  <si>
    <t>16.1.9</t>
  </si>
  <si>
    <t>16.1.10</t>
  </si>
  <si>
    <t>17.1.4</t>
  </si>
  <si>
    <t>17.1.5</t>
  </si>
  <si>
    <t>17.1.6</t>
  </si>
  <si>
    <t>17.1.7</t>
  </si>
  <si>
    <t>17.1.8</t>
  </si>
  <si>
    <t>17.1.9</t>
  </si>
  <si>
    <t>17.1.10</t>
  </si>
  <si>
    <t>17.1.11</t>
  </si>
  <si>
    <t>17.1.12</t>
  </si>
  <si>
    <t>17.1.13</t>
  </si>
  <si>
    <t>17.1.15</t>
  </si>
  <si>
    <t>17.1.21</t>
  </si>
  <si>
    <t>17.1.22</t>
  </si>
  <si>
    <t>17.1.23</t>
  </si>
  <si>
    <t>17.1.24</t>
  </si>
  <si>
    <t>18.1.</t>
  </si>
  <si>
    <t>CENTRO DE ESTUDIOS PREUNIVERSITARIOS</t>
  </si>
  <si>
    <t>CURSO REGULAR</t>
  </si>
  <si>
    <t>19.1.</t>
  </si>
  <si>
    <t>19.2.</t>
  </si>
  <si>
    <t>19.2.1</t>
  </si>
  <si>
    <t>19.2.2</t>
  </si>
  <si>
    <t>19.2.3</t>
  </si>
  <si>
    <t>19.2.4</t>
  </si>
  <si>
    <t>19.2.5</t>
  </si>
  <si>
    <t>19.2.6</t>
  </si>
  <si>
    <t>19.2.7</t>
  </si>
  <si>
    <t>19.2.8</t>
  </si>
  <si>
    <t>19.2.9</t>
  </si>
  <si>
    <t>19.2.10</t>
  </si>
  <si>
    <t>19.2.11</t>
  </si>
  <si>
    <t>19.2.12</t>
  </si>
  <si>
    <t>19.2.13</t>
  </si>
  <si>
    <t>19.3.</t>
  </si>
  <si>
    <t>19.3.1</t>
  </si>
  <si>
    <t>19.3.2</t>
  </si>
  <si>
    <t>19.3.3</t>
  </si>
  <si>
    <t>19.3.4</t>
  </si>
  <si>
    <t>19.3.5</t>
  </si>
  <si>
    <t>19.3.6</t>
  </si>
  <si>
    <t>19.4.</t>
  </si>
  <si>
    <t>19.4.1</t>
  </si>
  <si>
    <t>19.4.2</t>
  </si>
  <si>
    <t>19.4.3</t>
  </si>
  <si>
    <t>19.4.4</t>
  </si>
  <si>
    <t>19.4.5</t>
  </si>
  <si>
    <t>19.4.6</t>
  </si>
  <si>
    <t>19.4.7</t>
  </si>
  <si>
    <t>19.4.8</t>
  </si>
  <si>
    <t>19.4.9</t>
  </si>
  <si>
    <t>19.4.10</t>
  </si>
  <si>
    <t>19.4.11</t>
  </si>
  <si>
    <t>19.4.12</t>
  </si>
  <si>
    <t>19.4.13</t>
  </si>
  <si>
    <t>19.4.14</t>
  </si>
  <si>
    <t>19.4.15</t>
  </si>
  <si>
    <t>19.5.</t>
  </si>
  <si>
    <t>19.5.1</t>
  </si>
  <si>
    <t>19.5.2</t>
  </si>
  <si>
    <t>19.5.3</t>
  </si>
  <si>
    <t>19.5.4</t>
  </si>
  <si>
    <t>19.5.5</t>
  </si>
  <si>
    <t>19.5.6</t>
  </si>
  <si>
    <t>19.6.</t>
  </si>
  <si>
    <t>19.6.1</t>
  </si>
  <si>
    <t>19.6.2</t>
  </si>
  <si>
    <t>19.6.3</t>
  </si>
  <si>
    <t>19.7.</t>
  </si>
  <si>
    <t>19.7.1</t>
  </si>
  <si>
    <t>19.7.2</t>
  </si>
  <si>
    <t>19.7.3</t>
  </si>
  <si>
    <t>18.1.1</t>
  </si>
  <si>
    <t>18.1.2</t>
  </si>
  <si>
    <t>18.1.3</t>
  </si>
  <si>
    <t>20.1.</t>
  </si>
  <si>
    <t>20.1.1</t>
  </si>
  <si>
    <t>20.1.2</t>
  </si>
  <si>
    <t>20.1.3</t>
  </si>
  <si>
    <t>20.1.4</t>
  </si>
  <si>
    <t>20.1.5</t>
  </si>
  <si>
    <t>20.1.6</t>
  </si>
  <si>
    <t>18.3.1</t>
  </si>
  <si>
    <t>18.3.2</t>
  </si>
  <si>
    <t>18.3.3</t>
  </si>
  <si>
    <t>18.4.1</t>
  </si>
  <si>
    <t>18.4.2</t>
  </si>
  <si>
    <t>18.4.3</t>
  </si>
  <si>
    <t>CURSO INTENSIVO</t>
  </si>
  <si>
    <t>INTENSIVO I</t>
  </si>
  <si>
    <t>INTENSIVO II</t>
  </si>
  <si>
    <t xml:space="preserve">CURSO DE COMPRENSIÓN DE LECTURA EN INGLES </t>
  </si>
  <si>
    <t>EXAMEN COMPRENSIÓN DE LECTURA EN INGLES O PORTUGUÉS (INCLUYE RESIDENTADO MÉDICO)</t>
  </si>
  <si>
    <t>MAESTRÍA EN PATOLOGÍA Y MEDICINA ORAL Y MAXILOFACIAL (NACIONALES)</t>
  </si>
  <si>
    <t>MAESTRÍA EN PATOLOGÍA Y MEDICINA ORAL Y MAXILOFACIAL (EXTRANJEROS)</t>
  </si>
  <si>
    <t>MAESTRÍA EN EPIDEMIOLOGÍA CLÍNICA NACIONALES</t>
  </si>
  <si>
    <t>MAESTRÍA EN EPIDEMIOLOGÍA CLÍNICA EXTRANJEROS</t>
  </si>
  <si>
    <t>MAESTRIA EN SALUD MENTAL  PARA NIÑOS Y ADOLESCENTE  NACIONALES</t>
  </si>
  <si>
    <t>MAESTRIA EN SALUD MENTAL  PARA NIÑOS Y ADOLESCENTE  EXTRANJEROS</t>
  </si>
  <si>
    <t>MAESTRÍA EN ATENCIÓN PRIMARIA DE SALUD</t>
  </si>
  <si>
    <t>MAESTRÍA EN ATENCIÓN PRIMARIA DE SALUD (EXTRANJEROS)</t>
  </si>
  <si>
    <t>MAESTRIA EN GENÉTICA HUMANA NACIONALES</t>
  </si>
  <si>
    <t>MAESTRIA EN GENÉTICA HUMANA EXTRANJEROS</t>
  </si>
  <si>
    <t>DIPLOMADO EN GESTIÓN ODONTOLÓGICA Y GERENCIA DE SERVICIOS ESTOMATOLÓGICOS (NACIONALES)</t>
  </si>
  <si>
    <t>DIPLOMADO EN GESTIÓN ODONTOLÓGICA Y GERENCIA DE SERVICIOS ESTOMATOLÓGICOS (EXTRANJEROS)</t>
  </si>
  <si>
    <t>DIPLOMADO EN CUIDADOS PALIATIVOS Y MANEJO DEL DOLOR</t>
  </si>
  <si>
    <t xml:space="preserve">DIPLOMADO  AVANZADO DE CIRUGIA DE LA RETINA, MACULA Y TRAUMA OCULAR </t>
  </si>
  <si>
    <t>DIPLOMADO EN ENFERMERIA ESTETICA</t>
  </si>
  <si>
    <t>FACULTAD</t>
  </si>
  <si>
    <t>ESPECIALIZACIÓN EN ADMINISTRACIÓN Y GESTIÓN EN ESTOMATOLOGÍA (NACIONALES)</t>
  </si>
  <si>
    <t>ESPECIALIZACIÓN EN ADMINISTRACIÓN Y GESTIÓN EN ESTOMATOLOGÍA (EXTRANJEROS)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</si>
  <si>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</si>
  <si>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</si>
  <si>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</si>
  <si>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</si>
  <si>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</si>
  <si>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</si>
  <si>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</si>
  <si>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</si>
  <si>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</si>
  <si>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2.14.7</t>
  </si>
  <si>
    <t>2.14.8</t>
  </si>
  <si>
    <t>2.14.9</t>
  </si>
  <si>
    <t>2.14.10</t>
  </si>
  <si>
    <t>2.14.11</t>
  </si>
  <si>
    <t>2.14.12</t>
  </si>
  <si>
    <t>2.14.13</t>
  </si>
  <si>
    <t>2.14.14</t>
  </si>
  <si>
    <t>2.14.15</t>
  </si>
  <si>
    <t>2.14.16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</si>
  <si>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</si>
  <si>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</si>
  <si>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</si>
  <si>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</si>
  <si>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</si>
  <si>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</si>
  <si>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</si>
  <si>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</si>
  <si>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</si>
  <si>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</si>
  <si>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</si>
  <si>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2.19.23</t>
  </si>
  <si>
    <t>2.19.24</t>
  </si>
  <si>
    <t>2.19.25</t>
  </si>
  <si>
    <t>2.19.26</t>
  </si>
  <si>
    <t xml:space="preserve">GRADO DE BACHILLER (FAMED, FACIEN, FAEST, FAENF, FAVET, FASPA Y FAPSI) </t>
  </si>
  <si>
    <t>7.3.</t>
  </si>
  <si>
    <t>7.3.1</t>
  </si>
  <si>
    <t>7.3.2</t>
  </si>
  <si>
    <t>8.2.6</t>
  </si>
  <si>
    <t>8.3.7</t>
  </si>
  <si>
    <t>CONVALIDACIÓN DE CURSOS TRASLADO EXTERNO CARRERA MEDICINA Y ENFERMERÍA (POR AÑO)</t>
  </si>
  <si>
    <t>SNA.4</t>
  </si>
  <si>
    <t>CENTRO DE ESPARCIMIENTO CHACLACAYO</t>
  </si>
  <si>
    <t>SNA.4.1</t>
  </si>
  <si>
    <t>INSCRIPCIÓN SOCIO NUEVO</t>
  </si>
  <si>
    <t>CUOTA MANTENIMIENTO MENSUAL SOCIOS</t>
  </si>
  <si>
    <t>SNA.4.2</t>
  </si>
  <si>
    <t>SNA.4.3</t>
  </si>
  <si>
    <t>SNA.4.4</t>
  </si>
  <si>
    <t>DERECHO DE USO INVITADOS X PERSONA (SOCIOS)</t>
  </si>
  <si>
    <t>DERECHO DE USO NO SOCIOS E INVITADOS X PERSONA</t>
  </si>
  <si>
    <t>DERECHO DE USO NO SOCIOS EN REUNIÓN INSTITUCIONAL X PERSONA</t>
  </si>
  <si>
    <t>SNA.4.5</t>
  </si>
  <si>
    <t>SNA.4.6</t>
  </si>
  <si>
    <t>SNA.4.7</t>
  </si>
  <si>
    <t>SNA.4.8</t>
  </si>
  <si>
    <t>MANTENIMIENTO POR USO HASTA 25 PERSONAS (POR GRUPO)</t>
  </si>
  <si>
    <t>MANTENIMIENTO POR USO DE 26 A 50 PERSONAS (POR GRUPO)</t>
  </si>
  <si>
    <t>MANTENIMIENTO POR USO MÁS DE 50 PERSONAS (POR GRUPO)</t>
  </si>
  <si>
    <t>MAESTRÍA EN DOCENCIA E INVESTIGACIÓN EN ONCOLOGÍA MÉDICA</t>
  </si>
  <si>
    <t xml:space="preserve">DIPLOMADO EN GESTIÓN Y MEDIACIÓN DE LA CULTURA </t>
  </si>
  <si>
    <t>DIPLOMADO EN POLÍTICAS AGROALIMENTARIAS PARA LA PREVENCIÓN DE ENFERMEDADES NO TRANSMISIBLES</t>
  </si>
  <si>
    <t>DIPLOMADO EN USO MEDICINAL DEL CANNABIS</t>
  </si>
  <si>
    <t>DIPLOMADO EN DIVULGACIÓN CIENTÍFICA</t>
  </si>
  <si>
    <t>MAESTRÍA EN EDUCACIÓN INTERCULTURAL BILINGÜE CON MENCIÓN EN GESTIÓN E INNOVACIÓN</t>
  </si>
  <si>
    <t>MAESTRÍA EN EDUCACIÓN CON MENCIÓN EN DOCENCIA SUPERIOR TECNOLÓGICA</t>
  </si>
  <si>
    <t>PROGRAMA DE MAESTRÍA EN EDUCACIÓN CON MENCIÓN EN GESTIÓN DEL CAMBIO EN INSTITUCIONES EDUCATIVAS</t>
  </si>
  <si>
    <t>PENSIONES SEGUNDA ESPECIALIZACIÓN ESTOMATOLOGÍA (INGRESANTES ADMISIÓN 2017)</t>
  </si>
  <si>
    <t>EVALUACIÓN PARA LA OBTENCIÓN DE LA MENCIÓN</t>
  </si>
  <si>
    <t>4.3.16</t>
  </si>
  <si>
    <t>REVISION DEL PROYECTO DE INVESTIGACION ENFERMERIA (ESCUELAS AFILIADAS)</t>
  </si>
  <si>
    <t>MAESTRÍA PSICOLOGÍA CLINICA (EXTRANJEROS)</t>
  </si>
  <si>
    <t>GRADO DE MAESTRO</t>
  </si>
  <si>
    <t>GRADO DE DOCTOR</t>
  </si>
  <si>
    <t>PROFESOR ORDINARIO O CON CONTRATO ANUAL MAYOR A 2 AÑOS - UPCH (TP/05 A MÁS)</t>
  </si>
  <si>
    <t>DIPLOMA PROGRAMA DIPLOMADO EN MAESTRÍAS DE CERTIFICACIÓN PROGRESIVA (PROFESOR ORDINARIO O CON CONTRATO ANUAL MAYOR A 2 AÑOS - UPCH (TODAS LAS FACULTADES)(TP/05 A MÁS)</t>
  </si>
  <si>
    <t>OTORGAMIENTO DE LA REVALIDA TITULO ESPECIALISTA - PROFESOR ORDINARIO O CON CONTRATO ANUAL MAYOR A 2 AÑOS - UPCH (TP/05 A MÁS)</t>
  </si>
  <si>
    <t>OTORGAMIENTO DE LA REVALIDA GRADO BACHILLER - PROFESOR ORDINARIO O CON CONTRATO ANUAL MAYOR A 2 AÑOS - UPCH (TP/05 A MÁS)</t>
  </si>
  <si>
    <t>OTORGAMIENTO DE LA REVALIDA TITULO PROFESIONAL - PROFESOR ORDINARIO O CON CONTRATO ANUAL MAYOR A 2 AÑOS - UPCH (TP/05 A MÁS)</t>
  </si>
  <si>
    <t>OTORGAMIENTO DE LA REVALIDA GRADO MAESTRO O DOCTOR - PROFESOR ORDINARIO O CON CONTRATO ANUAL MAYOR A 2 AÑOS - UPCH (TP/05 A MÁS)</t>
  </si>
  <si>
    <t>GRADO DE BACHILLER (FAEDU)</t>
  </si>
  <si>
    <t>COSTO ADMINISTRATIVO GESTIÓN DE COBRANZA ATRASADA (EN REPROGRAMACIONES DE DEUDA)</t>
  </si>
  <si>
    <t>CARTA DE PRESENTACIÓN DE VICERECTOR</t>
  </si>
  <si>
    <t>MEDALLA DE MAGISTER (DUPLICADO)</t>
  </si>
  <si>
    <t>MEDALLA DE DOCTORADO (DUPLICADO)</t>
  </si>
  <si>
    <t>CORPORATIVO (&gt; 3 ALUM)</t>
  </si>
  <si>
    <t>EX ALUMNO</t>
  </si>
  <si>
    <t>CONTADO TODO EL PROGRAMA</t>
  </si>
  <si>
    <t>NACIONALES</t>
  </si>
  <si>
    <t>EXTRANJ US$</t>
  </si>
  <si>
    <t>PENSIONES PREGRADO POR CRÉDITO (INGRESANTES 2020)</t>
  </si>
  <si>
    <t>2.6.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</si>
  <si>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</si>
  <si>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</si>
  <si>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</si>
  <si>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</si>
  <si>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</si>
  <si>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</si>
  <si>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</si>
  <si>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</si>
  <si>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</si>
  <si>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2.6.20</t>
  </si>
  <si>
    <t>2.6.21</t>
  </si>
  <si>
    <t>2.6.22</t>
  </si>
  <si>
    <t>2.6.23</t>
  </si>
  <si>
    <t>2.6.24</t>
  </si>
  <si>
    <t>2.9.17</t>
  </si>
  <si>
    <t>2.9.18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</si>
  <si>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</si>
  <si>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</si>
  <si>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</si>
  <si>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</si>
  <si>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</si>
  <si>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</si>
  <si>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</si>
  <si>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</si>
  <si>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</si>
  <si>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</si>
  <si>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</si>
  <si>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2.10.14</t>
  </si>
  <si>
    <t>2.10.15</t>
  </si>
  <si>
    <t>2.10.16</t>
  </si>
  <si>
    <t>2.10.17</t>
  </si>
  <si>
    <t>2.10.18</t>
  </si>
  <si>
    <t>2.10.19</t>
  </si>
  <si>
    <t>2.10.20</t>
  </si>
  <si>
    <t>2.10.21</t>
  </si>
  <si>
    <t>2.10.22</t>
  </si>
  <si>
    <t>2.10.23</t>
  </si>
  <si>
    <t>2.10.24</t>
  </si>
  <si>
    <t>2.10.25</t>
  </si>
  <si>
    <t>2.10.26</t>
  </si>
  <si>
    <t>2.10.27</t>
  </si>
  <si>
    <t>2.10.28</t>
  </si>
  <si>
    <t>2.10.29</t>
  </si>
  <si>
    <t>2.10.30</t>
  </si>
  <si>
    <t>2.10.31</t>
  </si>
  <si>
    <t>2.10.32</t>
  </si>
  <si>
    <t>2.10.33</t>
  </si>
  <si>
    <t>2.10.34</t>
  </si>
  <si>
    <t>2.10.35</t>
  </si>
  <si>
    <t>2.10.36</t>
  </si>
  <si>
    <t>2.10.37</t>
  </si>
  <si>
    <t>2.10.38</t>
  </si>
  <si>
    <t>2.10.39</t>
  </si>
  <si>
    <t>2.10.40</t>
  </si>
  <si>
    <t>2.10.41</t>
  </si>
  <si>
    <t>2.10.42</t>
  </si>
  <si>
    <t>2.10.43</t>
  </si>
  <si>
    <t>2.10.44</t>
  </si>
  <si>
    <t>2.10.45</t>
  </si>
  <si>
    <t>2.10.46</t>
  </si>
  <si>
    <t>2.10.47</t>
  </si>
  <si>
    <t>2.10.48</t>
  </si>
  <si>
    <t>2.10.49</t>
  </si>
  <si>
    <t>2.10.50</t>
  </si>
  <si>
    <t>2.10.51</t>
  </si>
  <si>
    <t>2.10.52</t>
  </si>
  <si>
    <t>2.10.53</t>
  </si>
  <si>
    <t>2.10.54</t>
  </si>
  <si>
    <t>2.10.55</t>
  </si>
  <si>
    <t>2.10.56</t>
  </si>
  <si>
    <t>2.10.57</t>
  </si>
  <si>
    <t>2.10.58</t>
  </si>
  <si>
    <t>2.10.59</t>
  </si>
  <si>
    <t>2.10.60</t>
  </si>
  <si>
    <t>2.10.61</t>
  </si>
  <si>
    <t>2.10.62</t>
  </si>
  <si>
    <t>2.10.63</t>
  </si>
  <si>
    <t>2.10.64</t>
  </si>
  <si>
    <t>2.10.65</t>
  </si>
  <si>
    <t>2.10.66</t>
  </si>
  <si>
    <t>2.10.70</t>
  </si>
  <si>
    <t>2.11.10</t>
  </si>
  <si>
    <t>2.11.11</t>
  </si>
  <si>
    <t>2.13.</t>
  </si>
  <si>
    <t>2.14.</t>
  </si>
  <si>
    <t>2.14.17</t>
  </si>
  <si>
    <t>2.14.18</t>
  </si>
  <si>
    <t>2.15.3</t>
  </si>
  <si>
    <t>2.15.4</t>
  </si>
  <si>
    <t>2.15.5</t>
  </si>
  <si>
    <t>2.15.6</t>
  </si>
  <si>
    <t>2.15.7</t>
  </si>
  <si>
    <t>2.15.8</t>
  </si>
  <si>
    <t>2.15.9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</si>
  <si>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</si>
  <si>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</si>
  <si>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</si>
  <si>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</si>
  <si>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</si>
  <si>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</si>
  <si>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</si>
  <si>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</si>
  <si>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</si>
  <si>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2.16.7</t>
  </si>
  <si>
    <t>2.16.8</t>
  </si>
  <si>
    <t>2.16.9</t>
  </si>
  <si>
    <t>2.16.10</t>
  </si>
  <si>
    <t>2.16.11</t>
  </si>
  <si>
    <t>2.16.12</t>
  </si>
  <si>
    <t>2.16.13</t>
  </si>
  <si>
    <t>2.16.14</t>
  </si>
  <si>
    <t>2.16.15</t>
  </si>
  <si>
    <t>2.16.16</t>
  </si>
  <si>
    <t>2.18.</t>
  </si>
  <si>
    <t>2.19.</t>
  </si>
  <si>
    <t>2.20.11</t>
  </si>
  <si>
    <t>2.20.12</t>
  </si>
  <si>
    <t>2.20.13</t>
  </si>
  <si>
    <t>2.20.14</t>
  </si>
  <si>
    <t>2.20.15</t>
  </si>
  <si>
    <t>2.20.16</t>
  </si>
  <si>
    <t>2.20.17</t>
  </si>
  <si>
    <t>2.20.18</t>
  </si>
  <si>
    <t>2.20.19</t>
  </si>
  <si>
    <t>2.20.20</t>
  </si>
  <si>
    <t>2.20.21</t>
  </si>
  <si>
    <t>2.20.22</t>
  </si>
  <si>
    <t>2.20.23</t>
  </si>
  <si>
    <t>2.20.24</t>
  </si>
  <si>
    <t>2.20.25</t>
  </si>
  <si>
    <t>2.20.26</t>
  </si>
  <si>
    <t>2.20.27</t>
  </si>
  <si>
    <t>2.20.28</t>
  </si>
  <si>
    <t>2.21.14</t>
  </si>
  <si>
    <t>2.21.15</t>
  </si>
  <si>
    <t>2.21.16</t>
  </si>
  <si>
    <t>2.21.17</t>
  </si>
  <si>
    <t>2.21.18</t>
  </si>
  <si>
    <t>2.21.19</t>
  </si>
  <si>
    <t>2.21.20</t>
  </si>
  <si>
    <t>2.21.21</t>
  </si>
  <si>
    <t>2.21.22</t>
  </si>
  <si>
    <t>2.21.23</t>
  </si>
  <si>
    <t>2.21.24</t>
  </si>
  <si>
    <t>2.21.25</t>
  </si>
  <si>
    <t>2.21.26</t>
  </si>
  <si>
    <t>2.21.27</t>
  </si>
  <si>
    <t>2.21.28</t>
  </si>
  <si>
    <t>2.21.29</t>
  </si>
  <si>
    <t>2.21.30</t>
  </si>
  <si>
    <t>2.23.</t>
  </si>
  <si>
    <t>2.23.1</t>
  </si>
  <si>
    <t>2.23.2</t>
  </si>
  <si>
    <t>2.23.4</t>
  </si>
  <si>
    <t>2.23.5</t>
  </si>
  <si>
    <t>2.23.6</t>
  </si>
  <si>
    <t>2.23.7</t>
  </si>
  <si>
    <t>2.23.8</t>
  </si>
  <si>
    <t>2.23.9</t>
  </si>
  <si>
    <t>2.23.10</t>
  </si>
  <si>
    <t>2.24.</t>
  </si>
  <si>
    <t>2.24.1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</si>
  <si>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</si>
  <si>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</si>
  <si>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</si>
  <si>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</si>
  <si>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</si>
  <si>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</si>
  <si>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</si>
  <si>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</si>
  <si>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2.24.10</t>
  </si>
  <si>
    <t>5.1.19</t>
  </si>
  <si>
    <t>DERECHO PROCESO DE ADMISIÓN MAESTRÍA EN INVESTIGACIÓN EN CIENCIAS VETERINARIAS (DOCENTES ORDINARIOS)</t>
  </si>
  <si>
    <t>12.2.4</t>
  </si>
  <si>
    <t>ESTUDIANTES DE UNIVERSIDADES NO LICENCIADAS</t>
  </si>
  <si>
    <t>13.1.4</t>
  </si>
  <si>
    <t>CONVALIDACIÓN  X CURSOS PREGRADO (POR CURSO) (TRASLADO ALUMNOS DE UNIVERSIDADES NO LICENCIADAS)</t>
  </si>
  <si>
    <t>13.2.4</t>
  </si>
  <si>
    <t>REVISIÓN DE EXPEDIENTE PARA CONVALIDACIÓN DE CURSOS (TRASLADO ALUMNOS DE UNIVERSIDADES NO LICENCIADAS)</t>
  </si>
  <si>
    <t>PASANTÍA TRADICIONAL CLÍNICA - LATINOAMERICANOS IMT (PRE-INSCRIPCIÓN)</t>
  </si>
  <si>
    <t>PASANTÍA TRADICIONAL CLÍNICA -  EEUU Y EUROPA (PRE-INSCRIPCIÓN)</t>
  </si>
  <si>
    <t>PASANTÍA TRADICIONAL CLÍNICA - LATINOAMERICANOS IMT (INSCRIPCIÓN)</t>
  </si>
  <si>
    <t>PASANTÍA TRADICIONAL CLÍNICA -  EEUU Y EUROPA (INSCRIPCIÓN)</t>
  </si>
  <si>
    <t>3.2.17</t>
  </si>
  <si>
    <t>PASANTIA TRADICIONAL DE LABORATORIO</t>
  </si>
  <si>
    <t>DIPLOMADO EN GESTIÓN INTERNACIONAL DE LA TECNOLOGÍA Y DE LA INNOVACIÓN</t>
  </si>
  <si>
    <t>INTENSIVO I EN DOS PARTES</t>
  </si>
  <si>
    <t>INTENSIVO II EN DOS PARTES</t>
  </si>
  <si>
    <t>TARIFARIO ACADEMICO UPCH 2021</t>
  </si>
  <si>
    <t>PENSIONES DE PREGRADO (POR SEMESTRE) (INGRESANTES 2021)</t>
  </si>
  <si>
    <t>CATEGORIA D</t>
  </si>
  <si>
    <t>CATEGORIA E</t>
  </si>
  <si>
    <t>CATEGORIA F</t>
  </si>
  <si>
    <t>INGENIERÍA INFORMÁTICA</t>
  </si>
  <si>
    <t>VERIFICAR</t>
  </si>
  <si>
    <t>2.2.23</t>
  </si>
  <si>
    <t>2.2.24</t>
  </si>
  <si>
    <t>2.2.25</t>
  </si>
  <si>
    <t>2.4.22</t>
  </si>
  <si>
    <t>PENSIONES DE PREGRADO (POR CRÉDITO) (INGRESANTES 2021)</t>
  </si>
  <si>
    <t>D</t>
  </si>
  <si>
    <t>E</t>
  </si>
  <si>
    <t>F</t>
  </si>
  <si>
    <t>2.5.24</t>
  </si>
  <si>
    <t>2.5.25</t>
  </si>
  <si>
    <t>2.5.26</t>
  </si>
  <si>
    <t>2.5.27</t>
  </si>
  <si>
    <t>2.6.25</t>
  </si>
  <si>
    <t>2.6.26</t>
  </si>
  <si>
    <t>2.6.27</t>
  </si>
  <si>
    <t>2.5.28</t>
  </si>
  <si>
    <t>2.7.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</si>
  <si>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</si>
  <si>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</si>
  <si>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</si>
  <si>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</si>
  <si>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</si>
  <si>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</si>
  <si>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</si>
  <si>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</si>
  <si>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</si>
  <si>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2.7.19</t>
  </si>
  <si>
    <t>2.7.20</t>
  </si>
  <si>
    <t>2.7.21</t>
  </si>
  <si>
    <t>2.7.22</t>
  </si>
  <si>
    <t>2.7.23</t>
  </si>
  <si>
    <t>2.10.</t>
  </si>
  <si>
    <t>2.10.71</t>
  </si>
  <si>
    <t>2.10.73</t>
  </si>
  <si>
    <t>2.10.75</t>
  </si>
  <si>
    <t>2.10.77</t>
  </si>
  <si>
    <t>2.10.78</t>
  </si>
  <si>
    <t>2.10.79</t>
  </si>
  <si>
    <t>2.10.80</t>
  </si>
  <si>
    <t>2.10.81</t>
  </si>
  <si>
    <t>2.10.82</t>
  </si>
  <si>
    <t>2.10.83</t>
  </si>
  <si>
    <t>2.10.84</t>
  </si>
  <si>
    <t>2.10.85</t>
  </si>
  <si>
    <t>2.11.17</t>
  </si>
  <si>
    <t>2.11.18</t>
  </si>
  <si>
    <t>2.11.19</t>
  </si>
  <si>
    <t>2.11.20</t>
  </si>
  <si>
    <t>2.11.21</t>
  </si>
  <si>
    <t>2.11.22</t>
  </si>
  <si>
    <t>2.11.23</t>
  </si>
  <si>
    <t>2.11.24</t>
  </si>
  <si>
    <t>2.11.25</t>
  </si>
  <si>
    <t>2.11.26</t>
  </si>
  <si>
    <t>2.11.27</t>
  </si>
  <si>
    <t>2.11.28</t>
  </si>
  <si>
    <t>2.11.29</t>
  </si>
  <si>
    <t>2.11.30</t>
  </si>
  <si>
    <t>2.11.31</t>
  </si>
  <si>
    <t>2.11.32</t>
  </si>
  <si>
    <t>2.11.33</t>
  </si>
  <si>
    <t>2.11.34</t>
  </si>
  <si>
    <t>2.11.35</t>
  </si>
  <si>
    <t>2.11.36</t>
  </si>
  <si>
    <t>2.11.37</t>
  </si>
  <si>
    <t>2.11.38</t>
  </si>
  <si>
    <t>2.11.39</t>
  </si>
  <si>
    <t>2.11.40</t>
  </si>
  <si>
    <t>2.11.41</t>
  </si>
  <si>
    <t>2.11.42</t>
  </si>
  <si>
    <t>2.11.43</t>
  </si>
  <si>
    <t>2.11.44</t>
  </si>
  <si>
    <t>2.11.45</t>
  </si>
  <si>
    <t>2.11.46</t>
  </si>
  <si>
    <t>2.11.47</t>
  </si>
  <si>
    <t>2.11.48</t>
  </si>
  <si>
    <t>2.11.49</t>
  </si>
  <si>
    <t>2.11.50</t>
  </si>
  <si>
    <t>2.11.51</t>
  </si>
  <si>
    <t>2.11.52</t>
  </si>
  <si>
    <t>2.11.53</t>
  </si>
  <si>
    <t>2.11.54</t>
  </si>
  <si>
    <t>2.11.55</t>
  </si>
  <si>
    <t>2.11.56</t>
  </si>
  <si>
    <t>2.11.57</t>
  </si>
  <si>
    <t>2.11.58</t>
  </si>
  <si>
    <t>2.11.59</t>
  </si>
  <si>
    <t>2.11.60</t>
  </si>
  <si>
    <t>2.11.61</t>
  </si>
  <si>
    <t>2.11.62</t>
  </si>
  <si>
    <t>2.11.63</t>
  </si>
  <si>
    <t>2.11.64</t>
  </si>
  <si>
    <t>2.11.65</t>
  </si>
  <si>
    <t>2.11.66</t>
  </si>
  <si>
    <t>2.11.67</t>
  </si>
  <si>
    <t>2.11.72</t>
  </si>
  <si>
    <t>2.11.73</t>
  </si>
  <si>
    <t>2.11.74</t>
  </si>
  <si>
    <t>2.11.76</t>
  </si>
  <si>
    <t>2.11.78</t>
  </si>
  <si>
    <t>2.11.79</t>
  </si>
  <si>
    <t>2.11.80</t>
  </si>
  <si>
    <t>2.11.81</t>
  </si>
  <si>
    <t>2.11.82</t>
  </si>
  <si>
    <t>2.11.83</t>
  </si>
  <si>
    <t>2.11.84</t>
  </si>
  <si>
    <t>PENSION DOCTORADOS (INGRESANTES ADMISIÓN 2020, 2021)</t>
  </si>
  <si>
    <t>PENSIONES DE DIPLOMADOS (INGRESANTES ADMISIÓN 2020, 2021)</t>
  </si>
  <si>
    <t>PENSIONES SEGUNDA ESPECIALIZACIÓN ESTOMATOLOGÍA (INGRESANTES ADMISIÓN 2020, 2021)</t>
  </si>
  <si>
    <t>GRADO DE BACHILLER</t>
  </si>
  <si>
    <t>TITULO PROFESIONAL</t>
  </si>
  <si>
    <t>TÍTULO ESPECIALISTA (SEGUNDA ESPECIALIZACIÓN)</t>
  </si>
  <si>
    <t>DIPLOMAS POR DIPLOMADOS</t>
  </si>
  <si>
    <t>BIREME INFORME VIA EMAIL/EXTERIOR O USA</t>
  </si>
  <si>
    <t>CURSO REGULAR (HIJOS PERSONAL DOCENTE)</t>
  </si>
  <si>
    <t>18.2.</t>
  </si>
  <si>
    <t>18.2.1</t>
  </si>
  <si>
    <t>18.2.2</t>
  </si>
  <si>
    <t>18.2.3</t>
  </si>
  <si>
    <t>18.2.4</t>
  </si>
  <si>
    <t>18.2.5</t>
  </si>
  <si>
    <t>18.2.6</t>
  </si>
  <si>
    <t>18.2.7</t>
  </si>
  <si>
    <t>18.2.8</t>
  </si>
  <si>
    <t>18.2.9</t>
  </si>
  <si>
    <t>18.3.</t>
  </si>
  <si>
    <t>18.4.</t>
  </si>
  <si>
    <t>CONSTANCIA DE TITULACIÓN</t>
  </si>
  <si>
    <t>EPG/FAVEZ</t>
  </si>
  <si>
    <t>21.3.1</t>
  </si>
  <si>
    <t>GESTIÓN DE COMPRAS Y NEGOCIACIONES - SUBVENCIÓN 20%</t>
  </si>
  <si>
    <t>21.3.2</t>
  </si>
  <si>
    <t>GESTIÓN DE COMPRAS Y NEGOCIACIONES - PROFESIONALES EN GENERAL</t>
  </si>
  <si>
    <t>21.3.3</t>
  </si>
  <si>
    <t>Curso internacional: Gestión del agua para el desarrollo sostenible - 1 módulo</t>
  </si>
  <si>
    <t>21.3.4</t>
  </si>
  <si>
    <t>Curso internacional: Gestión del agua para el desarrollo sostenible - 2 módulos</t>
  </si>
  <si>
    <t>21.3.5</t>
  </si>
  <si>
    <t>Curso internacional: Gestión del agua para el desarrollo sostenible - 3 módulos</t>
  </si>
  <si>
    <t>21.3.6</t>
  </si>
  <si>
    <t>Curso internacional: Gestión del agua para el desarrollo sostenible - 4 módulos</t>
  </si>
  <si>
    <t>21.3.7</t>
  </si>
  <si>
    <t>INTELIGENCIA Y ANALÍTICA DE NEGOCIOS - SUBVENCIÓN 20%</t>
  </si>
  <si>
    <t>21.3.8</t>
  </si>
  <si>
    <t>INTELIGENCIA Y ANALÍTICA DE NEGOCIOS - PROFESIONALES EN GENERAL</t>
  </si>
  <si>
    <t>21.3.9</t>
  </si>
  <si>
    <t>PLANEAMIENTO ESTRATÉGICO Y CONTROL DE GESTIÓN - CORPORATIVO (3 O MÁS ALUMNOS), DESCUENTO DEL 10%</t>
  </si>
  <si>
    <t>21.3.10</t>
  </si>
  <si>
    <t>PLANEAMIENTO ESTRATÉGICO Y CONTROL DE GESTIÓN - ALUMNOS Y EX ALUMNOS DE LA UPCH, DESCUENTO DEL 5%</t>
  </si>
  <si>
    <t>21.3.11</t>
  </si>
  <si>
    <t>PLANEAMIENTO ESTRATÉGICO Y CONTROL DE GESTIÓN - PROFESIONALES EN GENERAL</t>
  </si>
  <si>
    <t>21.3.12</t>
  </si>
  <si>
    <t>VISUALIZACIÓN DE DATOS EN R - ALUMNOS Y EX ALUMNOS DE LA UPCH, DESCUENTO DEL 5%</t>
  </si>
  <si>
    <t>21.3.13</t>
  </si>
  <si>
    <t>VISUALIZACIÓN DE DATOS EN R - PROFESIONALES EN GENERAL</t>
  </si>
  <si>
    <t>21.3.14</t>
  </si>
  <si>
    <t>EPG - CCNA v7: INTRODUCCIÓN A LAS REDES</t>
  </si>
  <si>
    <t>21.3.15</t>
  </si>
  <si>
    <t>EPG - ADMINISTRACIÓN EMPRESARIAL DIGITAL, FIRMA ELECTRÓNICA Y FIRMA DIGITAL</t>
  </si>
  <si>
    <t>21.3.16</t>
  </si>
  <si>
    <t>EPG - ANÁLISIS DE DATOS CON STATA</t>
  </si>
  <si>
    <t>21.3.17</t>
  </si>
  <si>
    <t>EPG - ANÁLISIS FORENSE DIGITAL</t>
  </si>
  <si>
    <t>21.3.18</t>
  </si>
  <si>
    <t>EPG - CLOUD COMPUTING</t>
  </si>
  <si>
    <t>21.3.19</t>
  </si>
  <si>
    <t>EPG - CONSTRUCCIÓN Y ADAPTACIÓN DE INSTRUMENTOS DE MEDICIÓN</t>
  </si>
  <si>
    <t>21.3.20</t>
  </si>
  <si>
    <t>EPG - CULTURA DE INNOVACIÓN EN LOS NEGOCIOS</t>
  </si>
  <si>
    <t>21.3.21</t>
  </si>
  <si>
    <t>EPG - DATA ANALYTICS CON R</t>
  </si>
  <si>
    <t>21.3.22</t>
  </si>
  <si>
    <t>EPG - DESARROLLO DE HABILIDADES BLANDAS Y LIDERAZGO</t>
  </si>
  <si>
    <t>21.3.23</t>
  </si>
  <si>
    <t>EPG - DESIGN THINKING EN SALUD</t>
  </si>
  <si>
    <t>21.3.24</t>
  </si>
  <si>
    <t>EPG - DIETA, NUTRICIÓN Y ENFERMEDADES CRÓNICAS NO TRANSMISIBLES</t>
  </si>
  <si>
    <t>21.3.25</t>
  </si>
  <si>
    <t>EPG - DISEÑO DE ESTUDIOS</t>
  </si>
  <si>
    <t>21.3.26</t>
  </si>
  <si>
    <t>EPG - ECONOMÍA CONDUCTUAL PARA LA GESTIÓN PÚBLICA</t>
  </si>
  <si>
    <t>21.3.27</t>
  </si>
  <si>
    <t>EPG - EL SERVICIO ELÉCTRICO EN TIEMPOS DE COVID19</t>
  </si>
  <si>
    <t>21.3.28</t>
  </si>
  <si>
    <t>EPG - EMPRENDIMIENTO EN SALUD</t>
  </si>
  <si>
    <t>21.3.29</t>
  </si>
  <si>
    <t>EPG - EPIDEMIOLOGÍA CLÍNICA BÁSICA</t>
  </si>
  <si>
    <t>21.3.30</t>
  </si>
  <si>
    <t>EPG - ESPECIALISTA EN TECNOLOGÍAS SMART CITY</t>
  </si>
  <si>
    <t>21.3.31</t>
  </si>
  <si>
    <t>EPG - ETHICAL HACKING</t>
  </si>
  <si>
    <t>21.3.32</t>
  </si>
  <si>
    <t>EPG - ÉTICA EN INVESTIGACIÓN</t>
  </si>
  <si>
    <t>21.3.33</t>
  </si>
  <si>
    <t>EPG - FIRMA ELECTRÓNICA Y DIGITAL EN LA GESTIÓN DOCUMENTARIA</t>
  </si>
  <si>
    <t>21.3.34</t>
  </si>
  <si>
    <t>EPG - FUNDAMENTOS DE EMPRENDIMIENTO</t>
  </si>
  <si>
    <t>21.3.35</t>
  </si>
  <si>
    <t>EPG - FUNDAMENTOS DE INMUNONUTRICIÓN</t>
  </si>
  <si>
    <t>21.3.36</t>
  </si>
  <si>
    <t>EPG - GESTIÓN DE CONTINUIDAD OPERATIVA EN EL SECTOR SALUD - PANDEMIA</t>
  </si>
  <si>
    <t>21.3.37</t>
  </si>
  <si>
    <t>EPG - GESTIÓN DE LA CALIDAD Y SEGURIDAD EN LA ATENCIÓN CLÍNICA</t>
  </si>
  <si>
    <t>21.3.38</t>
  </si>
  <si>
    <t>EPG - GESTIÓN DE LA CONTINUIDAD DEL NEGOCIO</t>
  </si>
  <si>
    <t>21.3.39</t>
  </si>
  <si>
    <t>EPG - GESTIÓN DE PROYECTOS CIENTÍFICOS</t>
  </si>
  <si>
    <t>21.3.40</t>
  </si>
  <si>
    <t>EPG - GESTIÓN DE REFERENCIAS CIENTÍFICAS: MENDELEY</t>
  </si>
  <si>
    <t>21.3.41</t>
  </si>
  <si>
    <t>EPG - GESTIÓN DE SERVICIOS DE SALUD</t>
  </si>
  <si>
    <t>21.3.42</t>
  </si>
  <si>
    <t>EPG - GESTIÓN DE TALENTO HUMANO</t>
  </si>
  <si>
    <t>21.3.43</t>
  </si>
  <si>
    <t>EPG - HERRAMIENTAS DIGITALES PARA LA TRANSFORMACIÓN EN LA EDUCACIÓN SUPERIOR</t>
  </si>
  <si>
    <t>21.3.44</t>
  </si>
  <si>
    <t>EPG - IDENTIDAD DIGITAL PARA ESPECIALISTAS EN SALUD</t>
  </si>
  <si>
    <t>21.3.45</t>
  </si>
  <si>
    <t>EPG - INNOVACIÓN Y DESIGN THINKING</t>
  </si>
  <si>
    <t>21.3.46</t>
  </si>
  <si>
    <t>EPG - INTELIGENCIA ARTIFICIAL</t>
  </si>
  <si>
    <t>21.3.47</t>
  </si>
  <si>
    <t>EPG - INTERVENCIÓN NUTRICIONAL EN ANEMIA SEGÚN NORMATIVA</t>
  </si>
  <si>
    <t>21.3.48</t>
  </si>
  <si>
    <t>EPG - INVESTIGACIÓN CUALITATIVA</t>
  </si>
  <si>
    <t>21.3.49</t>
  </si>
  <si>
    <t>EPG - INVESTIGACIÓN SOCIAL</t>
  </si>
  <si>
    <t>21.3.50</t>
  </si>
  <si>
    <t>EPG - LA CIENCIA DEL COMPORTAMIENTO</t>
  </si>
  <si>
    <t>21.3.51</t>
  </si>
  <si>
    <t>EPG - LECTURA CRÍTICA</t>
  </si>
  <si>
    <t>21.3.52</t>
  </si>
  <si>
    <t>21.3.53</t>
  </si>
  <si>
    <t>EPG - LIDERAZGO Y DESARROLLO PERSONAL</t>
  </si>
  <si>
    <t>21.3.54</t>
  </si>
  <si>
    <t>EPG - MACHINE LEARNING CON PYTHON</t>
  </si>
  <si>
    <t>21.3.55</t>
  </si>
  <si>
    <t>EPG - MARKETING ESTRATÉGICO PARA SALUD</t>
  </si>
  <si>
    <t>21.3.56</t>
  </si>
  <si>
    <t>EPG - METODOLOGÍA DE LA INVESTIGACIÓN</t>
  </si>
  <si>
    <t>21.3.57</t>
  </si>
  <si>
    <t>EPG - NEUROCIENCIAS Y LAS ESTRATEGIAS NEURODIDÁCTICAS EN LA EDUCACIÓN SUPERIOR</t>
  </si>
  <si>
    <t>21.3.58</t>
  </si>
  <si>
    <t>EPG - PLANIFICACIÓN ESTRATÉGICA EN SALUD</t>
  </si>
  <si>
    <t>21.3.59</t>
  </si>
  <si>
    <t>EPG - PRINCIPIOS EN INVESTIGACIÓN Y BUENAS PRÁCTICAS CLÍNICAS</t>
  </si>
  <si>
    <t>21.3.60</t>
  </si>
  <si>
    <t>EPG - PROGRAMACIÓN ESTADÍSTICA CON R</t>
  </si>
  <si>
    <t>21.3.61</t>
  </si>
  <si>
    <t>EPG - REDACCIÓN CIENTÍFICA</t>
  </si>
  <si>
    <t>21.3.62</t>
  </si>
  <si>
    <t>EPG - REDACCIÓN DE ARTÍCULOS CIENTÍFICOS</t>
  </si>
  <si>
    <t>21.3.63</t>
  </si>
  <si>
    <t>EPG - TÉCNICAS CUALITATIVAS PARA LA INVESTIGACIÓN EN SALUD</t>
  </si>
  <si>
    <t>21.3.64</t>
  </si>
  <si>
    <t>EPG - TERAPÉUTICA NUTRICIONAL EN DIABETES</t>
  </si>
  <si>
    <t>21.3.65</t>
  </si>
  <si>
    <t>EPG - TRANSFORMACIÓN DIGITAL &amp; LA CUARTA REVOLUCIÓN INDUSTRIAL</t>
  </si>
  <si>
    <t>21.3.66</t>
  </si>
  <si>
    <t>EPG - TRANSFORMACIÓN DIGITAL EN SALUD</t>
  </si>
  <si>
    <t>21.3.67</t>
  </si>
  <si>
    <t>EPG - ESPECIALISTA EN CONTRATACIONES DEL ESTADO</t>
  </si>
  <si>
    <t>21.3.68</t>
  </si>
  <si>
    <t>CURSO VIRTUAL COACHING Y COMPETENCIAS SOCIOEMOCIONALES</t>
  </si>
  <si>
    <t>21.3.69</t>
  </si>
  <si>
    <t>CURSO VIRTUAL HERRAMIENTAS Y METODOLOGIA PARA LA BUSQUEDA DE LITERATURA CIENTIFICA - PAGO DEL CURSO</t>
  </si>
  <si>
    <t>21.3.70</t>
  </si>
  <si>
    <t>EPG - CURSO VIRTUAL: BASES FISIOLÓGICAS DE LA NUTRICIÓN</t>
  </si>
  <si>
    <t>21.3.71</t>
  </si>
  <si>
    <t>EPG - CURSO VIRTUAL: CIBERSEGURIDAD Y CIBERDEFENSA</t>
  </si>
  <si>
    <t>21.3.72</t>
  </si>
  <si>
    <t>EPG - CURSO VIRTUAL: ESPECIALISTA EN CONTRATACIONES DEL ESTADO</t>
  </si>
  <si>
    <t>21.3.73</t>
  </si>
  <si>
    <t>EPG - CURSO VIRTUAL: GESTIÓN EN SALUD</t>
  </si>
  <si>
    <t>21.3.74</t>
  </si>
  <si>
    <t>EPG DESIGN THINKING</t>
  </si>
  <si>
    <t>21.3.75</t>
  </si>
  <si>
    <t>EPG ESTADÍSTICA DE LA INVESTIGACIÓN</t>
  </si>
  <si>
    <t>MAESTRÍA PSICOLOGÍA CLINICA (LIMA) 2020</t>
  </si>
  <si>
    <t xml:space="preserve">   MAESTRÍA PSICOLOGÍA CLINICA 2021</t>
  </si>
  <si>
    <t>MAESTRÍA PSICOLOGÍA CLINICA (PROVINCIAS)</t>
  </si>
  <si>
    <t>MAESTRÍA PSICOLOGÍA EDUCACIONAL LIMA 2020</t>
  </si>
  <si>
    <t>MAESTRÍA PSICOLOGÍA EDUCACIONAL LIMA 2021</t>
  </si>
  <si>
    <t>MAESTRÍA EN COMPORTAMIENTO ORGANIZACIONAL LIMA 2020</t>
  </si>
  <si>
    <t>MAESTRÍA EN COMPORTAMIENTO ORGANIZACIONAL LIMA 2021</t>
  </si>
  <si>
    <t>MAESTRÍA PSICOLOGÍA CLINICA (LIMA) 2019</t>
  </si>
  <si>
    <t>MAESTRÍA PSICOLOGÍA CLINICA (PROVINCIA)</t>
  </si>
  <si>
    <t>MAESTRÍA PSICOLOGÍA EDUCACIONAL 2019</t>
  </si>
  <si>
    <t>MAESTRÍA EN COMPORTAMIENTO ORGANIZACIONAL 2019</t>
  </si>
  <si>
    <t xml:space="preserve">DIPLOMADO EN PREVENCIÓN DE ABUSO SENSIBLE AL GÉNERO – PUNO </t>
  </si>
  <si>
    <t>PENSIONES DE SEGUNDA ESPECIALIZACIÓN OTRAS FACULTADES (INGRESANTES 2019 O ANTES)</t>
  </si>
  <si>
    <t>ESPECIALIZACIÓN EN ESTADISTICA EN INVESTIGACION 2021</t>
  </si>
  <si>
    <t>SEGUNDA ESPECIALIDAD EN MEDICINA DE ANIMALES DE COMPAÑÍA</t>
  </si>
  <si>
    <t>FACULTADES / EPG</t>
  </si>
  <si>
    <t>DIPLOMAS POR DIPLOMADOS DE ACTUALIZACIÓN (&lt;24HC)</t>
  </si>
  <si>
    <t>DIPLOMAS POR DIPLOMADOS DE EXTENSIÓN</t>
  </si>
  <si>
    <t>DIPLOMAS POR DIPLOMADOS DE POSGRADO 24 HC</t>
  </si>
  <si>
    <t>CONSTANCIA DE REVISION CURRICULAR</t>
  </si>
  <si>
    <t>MAESTRÍA EN BIOQUÍMICA Y BIOLOGÍA MOLECULAR 2021</t>
  </si>
  <si>
    <t>MAESTRÍA EN CIENCIAS DEL MAR 2021</t>
  </si>
  <si>
    <t>MAESTRÍA EN FISIOLOGÍA 2021</t>
  </si>
  <si>
    <t>MAESTRÍA EN MICROBIOLOGÍA (PROFESIONALIZANTE) 2021</t>
  </si>
  <si>
    <t>MAESTRÍA EN DEMOGRAFÍA Y POBLACIÓN 2021</t>
  </si>
  <si>
    <t>MAESTRÍA EN EPIDEMIOLOGÍA Y SALUD PÚBLICA EN VETERINARIA 2021</t>
  </si>
  <si>
    <t>MAESTRÍA EN INVESTIGACIÓN EN CIENCIAS VETERINARIAS 2021</t>
  </si>
  <si>
    <t>MAESTRÍA EN PARASITOLOGÍA EN SANIDAD ACUICOLA 2021</t>
  </si>
  <si>
    <t>CURSO REGULAR II</t>
  </si>
  <si>
    <t>CURSO REGULAR II (HIJOS PERSONAL DOCENTE)</t>
  </si>
  <si>
    <t>CURSO REGULAR (HIJOS PERSONAL NO DOCENTE TEIMPO COMPLETO)</t>
  </si>
  <si>
    <t>CURSO REGULAR II (HIJOS PERSONAL NO DOCENTE TEIMPO COMPLETO)</t>
  </si>
  <si>
    <t>CURSO AVANCE EN APT. NUMERICA Y VERBAL</t>
  </si>
  <si>
    <t>CURSO FACTOR EXCELENCIA</t>
  </si>
  <si>
    <t>FACTOR EXCELENCIA AL CONTADO</t>
  </si>
  <si>
    <t>FACTOR EXCELENCIA DOS PARTES</t>
  </si>
  <si>
    <t>CURSO AVANCE EN CIENCIAS</t>
  </si>
  <si>
    <t>CURSO REPASO</t>
  </si>
  <si>
    <t>REPASO</t>
  </si>
  <si>
    <t>REPASO EN DOS PARTES</t>
  </si>
  <si>
    <t>ESPECIALIZACIÓN EN ENFERMERIA 2021</t>
  </si>
  <si>
    <t>FACULTADES- EPG / GYA</t>
  </si>
  <si>
    <t>2.10.67</t>
  </si>
  <si>
    <t>2.10.68</t>
  </si>
  <si>
    <t>2.10.69</t>
  </si>
  <si>
    <t>2.10.72</t>
  </si>
  <si>
    <t>2.10.74</t>
  </si>
  <si>
    <t>2.10.76</t>
  </si>
  <si>
    <t>PENSION MAESTRÍAS (INGRESANTES ADMISIÓN 2021)</t>
  </si>
  <si>
    <t>PENSION MAESTRÍAS (INGRESANTES ADMISIÓN 2020)</t>
  </si>
  <si>
    <t>2.11.68</t>
  </si>
  <si>
    <t>2.11.69</t>
  </si>
  <si>
    <t>2.11.70</t>
  </si>
  <si>
    <t>2.11.71</t>
  </si>
  <si>
    <t>2.11.75</t>
  </si>
  <si>
    <t>2.11.77</t>
  </si>
  <si>
    <t>2.11.85</t>
  </si>
  <si>
    <t>2.12.3</t>
  </si>
  <si>
    <t>2.12.4</t>
  </si>
  <si>
    <t>2.12.5</t>
  </si>
  <si>
    <t>2.12.6</t>
  </si>
  <si>
    <t>2.12.7</t>
  </si>
  <si>
    <t>2.12.8</t>
  </si>
  <si>
    <t>2.12.9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</si>
  <si>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</si>
  <si>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</si>
  <si>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</si>
  <si>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</si>
  <si>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</si>
  <si>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</si>
  <si>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</si>
  <si>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</si>
  <si>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</si>
  <si>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>2.12.19</t>
  </si>
  <si>
    <t>2.12.20</t>
  </si>
  <si>
    <t>2.12.21</t>
  </si>
  <si>
    <t>2.12.22</t>
  </si>
  <si>
    <t>2.12.23</t>
  </si>
  <si>
    <t>2.12.24</t>
  </si>
  <si>
    <t>2.12.25</t>
  </si>
  <si>
    <t>2.12.26</t>
  </si>
  <si>
    <t>2.12.27</t>
  </si>
  <si>
    <t>2.12.28</t>
  </si>
  <si>
    <t>2.12.29</t>
  </si>
  <si>
    <t>2.12.30</t>
  </si>
  <si>
    <t>2.12.31</t>
  </si>
  <si>
    <t>2.12.32</t>
  </si>
  <si>
    <t>2.12.33</t>
  </si>
  <si>
    <t>2.12.34</t>
  </si>
  <si>
    <t>2.12.35</t>
  </si>
  <si>
    <t>2.12.36</t>
  </si>
  <si>
    <t>2.12.37</t>
  </si>
  <si>
    <t>2.12.38</t>
  </si>
  <si>
    <t>2.12.39</t>
  </si>
  <si>
    <t>2.12.40</t>
  </si>
  <si>
    <t>2.12.41</t>
  </si>
  <si>
    <t>2.12.42</t>
  </si>
  <si>
    <t>2.12.43</t>
  </si>
  <si>
    <t>2.12.44</t>
  </si>
  <si>
    <t>2.12.45</t>
  </si>
  <si>
    <t>2.12.46</t>
  </si>
  <si>
    <t>2.12.47</t>
  </si>
  <si>
    <t>2.12.48</t>
  </si>
  <si>
    <t>2.12.49</t>
  </si>
  <si>
    <t>2.12.50</t>
  </si>
  <si>
    <t>2.12.51</t>
  </si>
  <si>
    <t>2.12.52</t>
  </si>
  <si>
    <t>2.12.53</t>
  </si>
  <si>
    <t>2.12.54</t>
  </si>
  <si>
    <t>2.12.55</t>
  </si>
  <si>
    <t>2.12.56</t>
  </si>
  <si>
    <t>2.12.57</t>
  </si>
  <si>
    <t>2.12.58</t>
  </si>
  <si>
    <t>2.12.59</t>
  </si>
  <si>
    <t>2.12.60</t>
  </si>
  <si>
    <t>2.12.61</t>
  </si>
  <si>
    <t>2.12.62</t>
  </si>
  <si>
    <t>2.12.63</t>
  </si>
  <si>
    <t>2.12.64</t>
  </si>
  <si>
    <t>2.12.65</t>
  </si>
  <si>
    <t>2.12.66</t>
  </si>
  <si>
    <t>2.12.67</t>
  </si>
  <si>
    <t>2.12.68</t>
  </si>
  <si>
    <t>2.12.69</t>
  </si>
  <si>
    <t>2.12.70</t>
  </si>
  <si>
    <t>2.12.71</t>
  </si>
  <si>
    <t>2.12.72</t>
  </si>
  <si>
    <t>2.12.73</t>
  </si>
  <si>
    <t>2.12.74</t>
  </si>
  <si>
    <t>2.12.75</t>
  </si>
  <si>
    <t>2.12.76</t>
  </si>
  <si>
    <t>2.12.77</t>
  </si>
  <si>
    <t>2.12.78</t>
  </si>
  <si>
    <t>2.16.17</t>
  </si>
  <si>
    <t>2.16.18</t>
  </si>
  <si>
    <t>2.16.19</t>
  </si>
  <si>
    <t>2.16.20</t>
  </si>
  <si>
    <t>2.16.21</t>
  </si>
  <si>
    <t>2.16.22</t>
  </si>
  <si>
    <t>2.16.23</t>
  </si>
  <si>
    <t>2.16.24</t>
  </si>
  <si>
    <t>2.16.25</t>
  </si>
  <si>
    <t>2.16.26</t>
  </si>
  <si>
    <t>2.16.27</t>
  </si>
  <si>
    <t>2.16.28</t>
  </si>
  <si>
    <t>2.16.29</t>
  </si>
  <si>
    <t>2.16.30</t>
  </si>
  <si>
    <t>2.16.31</t>
  </si>
  <si>
    <t>2.17.</t>
  </si>
  <si>
    <t>2.17.1</t>
  </si>
  <si>
    <t>2.17.2</t>
  </si>
  <si>
    <t>2.17.3</t>
  </si>
  <si>
    <t>2.17.4</t>
  </si>
  <si>
    <t>2.17.5</t>
  </si>
  <si>
    <t>2.17.6</t>
  </si>
  <si>
    <t>2.17.7</t>
  </si>
  <si>
    <t>2.17.8</t>
  </si>
  <si>
    <t>2.17.9</t>
  </si>
  <si>
    <t>2.17.10</t>
  </si>
  <si>
    <t>2.17.11</t>
  </si>
  <si>
    <t>2.17.12</t>
  </si>
  <si>
    <t>2.17.13</t>
  </si>
  <si>
    <t>2.17.14</t>
  </si>
  <si>
    <t>2.17.15</t>
  </si>
  <si>
    <t>2.17.16</t>
  </si>
  <si>
    <t>2.17.17</t>
  </si>
  <si>
    <t>2.22.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</si>
  <si>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</si>
  <si>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</si>
  <si>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</si>
  <si>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</si>
  <si>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</si>
  <si>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</si>
  <si>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</si>
  <si>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</si>
  <si>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</si>
  <si>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</si>
  <si>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>2.22.11</t>
  </si>
  <si>
    <t>2.22.12</t>
  </si>
  <si>
    <t>PENSIONES DE SEGUNDA ESPECIALIZACIÓN OTRAS FACULTADES (INGRESANTES 2020)</t>
  </si>
  <si>
    <t>PENSIONES DE SEGUNDA ESPECIALIZACIÓN OTRAS FACULTADES (INGRESANTES 2021)</t>
  </si>
  <si>
    <t>2.23.3</t>
  </si>
  <si>
    <t>2.24.11</t>
  </si>
  <si>
    <t>10.1.1</t>
  </si>
  <si>
    <t>CONSTANCIA DE MATRICULA O ESTUDIOS (EN INGLES)</t>
  </si>
  <si>
    <t>10.1.4</t>
  </si>
  <si>
    <t>10.1.14</t>
  </si>
  <si>
    <t>CONSTANCIA DE EGRESADO (DUPLICADO)</t>
  </si>
  <si>
    <t>CARTA DE PRESENTACIÓN DEL DECANO / VICEDECANO</t>
  </si>
  <si>
    <t>17.1.14</t>
  </si>
  <si>
    <t>17.1.16</t>
  </si>
  <si>
    <t>17.1.17</t>
  </si>
  <si>
    <t>17.1.18</t>
  </si>
  <si>
    <t>17.1.19</t>
  </si>
  <si>
    <t>17.1.20</t>
  </si>
  <si>
    <t>18.5.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</si>
  <si>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</si>
  <si>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</si>
  <si>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</si>
  <si>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</si>
  <si>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</si>
  <si>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</si>
  <si>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</si>
  <si>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</si>
  <si>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</si>
  <si>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18.6.</t>
  </si>
  <si>
    <t>18.6.1</t>
  </si>
  <si>
    <t>18.6.2</t>
  </si>
  <si>
    <t>18.6.3</t>
  </si>
  <si>
    <t>18.7.</t>
  </si>
  <si>
    <t>18.7.1</t>
  </si>
  <si>
    <t>18.8.</t>
  </si>
  <si>
    <t>18.8.1</t>
  </si>
  <si>
    <t>18.8.2</t>
  </si>
  <si>
    <t>18.9.</t>
  </si>
  <si>
    <t>18.9.1</t>
  </si>
  <si>
    <t>18.9.2</t>
  </si>
  <si>
    <t>18.7.2</t>
  </si>
  <si>
    <t>18.7.3</t>
  </si>
  <si>
    <t>18.7.4</t>
  </si>
  <si>
    <t>CURSOS PREPÁRATE</t>
  </si>
  <si>
    <t>PREPARATE II AL CONTADO</t>
  </si>
  <si>
    <t>PREPARATE II DOS PARTES</t>
  </si>
  <si>
    <t>18.9.3</t>
  </si>
  <si>
    <t>18.9.4</t>
  </si>
  <si>
    <t>18.10.</t>
  </si>
  <si>
    <t>18.10.1</t>
  </si>
  <si>
    <t>18.10.2</t>
  </si>
  <si>
    <t>AVANCE EN CIENCIAS II</t>
  </si>
  <si>
    <t>18.11.</t>
  </si>
  <si>
    <t>18.12.1</t>
  </si>
  <si>
    <t>18.12.2</t>
  </si>
  <si>
    <t>18.11.1</t>
  </si>
  <si>
    <t>18.11.2</t>
  </si>
  <si>
    <t>Aprobado en el Consejo Universitario en su sesión del 13 de noviembre de 2020</t>
  </si>
  <si>
    <t>TARIFARIO 2021</t>
  </si>
  <si>
    <t>AVANCE EN CIENCIAS I (VERARO)</t>
  </si>
  <si>
    <t>AVANCE EN APT. NUMERICA Y VERBAL I (VERANO)</t>
  </si>
  <si>
    <t>AVANCE EN APT. NUMERICA Y VERBAL II</t>
  </si>
  <si>
    <t>PREPARATE I AL CONTADO (VERANO)</t>
  </si>
  <si>
    <t>PREPARATE I DOS PARTES (VERANO)</t>
  </si>
  <si>
    <t>6.2.5</t>
  </si>
  <si>
    <t>CERTIFICADO DE ESTUDIOS MAESTRIA (PROGRAMA CONCLUIDO) IMPRESO Y FIRMAS ORIGINALES</t>
  </si>
  <si>
    <t>6.2.6</t>
  </si>
  <si>
    <t>CERTIFICADO DE ESTUDIOS MAESTRIA (PROGRAMA PARCIAL) IMPRESO Y FIRMAS ORIGINALES</t>
  </si>
  <si>
    <t>6.2.7</t>
  </si>
  <si>
    <t>CERTIFICADO DE ESTUDIOS DOCTORADO IMPRESO Y FIRMAS ORIGINALES</t>
  </si>
  <si>
    <t>6.2.8</t>
  </si>
  <si>
    <t>CERTIFICADO DE ESTUDIOS DE POST GRADO EN INGLES IMPRESO Y FIRMAS ORIGINALES</t>
  </si>
  <si>
    <t>CU 13 ene 2021</t>
  </si>
  <si>
    <t>6.3.4</t>
  </si>
  <si>
    <t>CERTIFICADO DE ESTUDIOS DIPLOMADOS IMPRESO Y FIRMAS ORIGINALES</t>
  </si>
  <si>
    <r>
      <t xml:space="preserve">CERTIFICADO DE ESTUDIOS MAESTRIA (PROGRAMA CONCLUIDO) </t>
    </r>
    <r>
      <rPr>
        <sz val="9"/>
        <color rgb="FFC00000"/>
        <rFont val="Calibri"/>
        <family val="2"/>
        <scheme val="minor"/>
      </rPr>
      <t>FORMATO DIGITAL</t>
    </r>
  </si>
  <si>
    <r>
      <t xml:space="preserve">CERTIFICADO DE ESTUDIOS MAESTRIA (PROGRAMA PARCIAL) </t>
    </r>
    <r>
      <rPr>
        <sz val="9"/>
        <color rgb="FFC00000"/>
        <rFont val="Calibri"/>
        <family val="2"/>
        <scheme val="minor"/>
      </rPr>
      <t>FORMATO DIGITAL</t>
    </r>
  </si>
  <si>
    <r>
      <t xml:space="preserve">CERTIFICADO DE ESTUDIOS DOCTORADO </t>
    </r>
    <r>
      <rPr>
        <sz val="9"/>
        <color rgb="FFC00000"/>
        <rFont val="Calibri"/>
        <family val="2"/>
        <scheme val="minor"/>
      </rPr>
      <t>FORMATO DIGITAL</t>
    </r>
  </si>
  <si>
    <r>
      <t xml:space="preserve">CERTIFICADO DE ESTUDIOS DE POST GRADO EN INGLES </t>
    </r>
    <r>
      <rPr>
        <sz val="9"/>
        <color rgb="FFC00000"/>
        <rFont val="Calibri"/>
        <family val="2"/>
        <scheme val="minor"/>
      </rPr>
      <t>FORMATO DIGITAL</t>
    </r>
  </si>
  <si>
    <r>
      <t xml:space="preserve">CERTIFICADO DE ESTUDIOS DIPLOMADOS </t>
    </r>
    <r>
      <rPr>
        <sz val="9"/>
        <color rgb="FFC00000"/>
        <rFont val="Calibri"/>
        <family val="2"/>
        <scheme val="minor"/>
      </rPr>
      <t>FORMATO DIGITAL</t>
    </r>
  </si>
  <si>
    <r>
      <t xml:space="preserve">CONSTANCIA DE PARTICIPACIÓN EN CURSOS DE </t>
    </r>
    <r>
      <rPr>
        <sz val="8"/>
        <color rgb="FFC00000"/>
        <rFont val="Calibri"/>
        <family val="2"/>
      </rPr>
      <t>EDUCACION CONTINUA (DE ASISTENCIA LIBRE) IMPRESO Y FIRMAS ORIGINALES</t>
    </r>
  </si>
  <si>
    <r>
      <t xml:space="preserve">DUPLICADO DE CONSTANCIA DE PARTICIPACIÓN EN SEMINARIOS O CURSOS DE </t>
    </r>
    <r>
      <rPr>
        <sz val="8"/>
        <color rgb="FFC00000"/>
        <rFont val="Calibri"/>
        <family val="2"/>
      </rPr>
      <t>EDUCACION CONTINUA IMPRESO Y FIRMAS ORIGINALES</t>
    </r>
  </si>
  <si>
    <t>10.1.22</t>
  </si>
  <si>
    <t>10.1.23</t>
  </si>
  <si>
    <r>
      <t xml:space="preserve">CONSTANCIA DE PARTICIPACIÓN EN CURSOS DE </t>
    </r>
    <r>
      <rPr>
        <sz val="9"/>
        <rFont val="Calibri"/>
        <family val="2"/>
      </rPr>
      <t xml:space="preserve">EDUCACION CONTINUA (DE ASISTENCIA LIBRE) </t>
    </r>
    <r>
      <rPr>
        <sz val="9"/>
        <color rgb="FFC00000"/>
        <rFont val="Calibri"/>
        <family val="2"/>
      </rPr>
      <t>FORMATO DIGITAL</t>
    </r>
  </si>
  <si>
    <r>
      <t xml:space="preserve">DUPLICADO DE CONSTANCIA DE PARTICIPACIÓN EN SEMINARIOS O CURSOS DE </t>
    </r>
    <r>
      <rPr>
        <sz val="9"/>
        <rFont val="Calibri"/>
        <family val="2"/>
      </rPr>
      <t xml:space="preserve">EDUCACION CONTINUA </t>
    </r>
    <r>
      <rPr>
        <sz val="9"/>
        <color rgb="FFC00000"/>
        <rFont val="Calibri"/>
        <family val="2"/>
      </rPr>
      <t>FORMATO DIGITAL</t>
    </r>
  </si>
  <si>
    <t>CARRERAS FAMED, FAEST, FACIEN, FAVEZ, FASPA, FAPSI</t>
  </si>
  <si>
    <r>
      <t xml:space="preserve">CARRERAS FAEDU y </t>
    </r>
    <r>
      <rPr>
        <sz val="9"/>
        <color rgb="FFC00000"/>
        <rFont val="Calibri"/>
        <family val="2"/>
        <scheme val="minor"/>
      </rPr>
      <t>FAENF</t>
    </r>
  </si>
  <si>
    <t>CU 27 ene 2021</t>
  </si>
  <si>
    <t>2.24.12</t>
  </si>
  <si>
    <t>ESPECIALIZACIÓN EN TECNOLOGÍA TOMOGRAFÍA COMPUTARIZADA (EGRESADOS UPCH)</t>
  </si>
  <si>
    <t>2.24.13</t>
  </si>
  <si>
    <t>ESPECIALIZACION EN TECNOLOGÍA EN MEDICINA NUCLEAR MOLECULAR</t>
  </si>
  <si>
    <t>2.24.14</t>
  </si>
  <si>
    <t>ESPECIALIZACION EN TECNOLOGÍA EN MEDICINA NUCLEAR MOLECULAR (EGRESADOS UPCH)</t>
  </si>
  <si>
    <t>2.24.15</t>
  </si>
  <si>
    <t xml:space="preserve">ESPECIALIZACION EN FISIOTERAPIA EN ADULTO MAYOR </t>
  </si>
  <si>
    <t>2.24.16</t>
  </si>
  <si>
    <t>ESPECIALIZACIÓN EN FISIOTERAPIA EN ADULTO MAYOR (EGRESADOS ETM)</t>
  </si>
  <si>
    <t>2.24.17</t>
  </si>
  <si>
    <t xml:space="preserve">ESPECIALIZACIÓN EN MICRIBIOLOGIA CLINICA </t>
  </si>
  <si>
    <t>2.24.18</t>
  </si>
  <si>
    <t>ESPECIALIZACIÓN EN MICRIBIOLOGIA CLINICA (EGRESADOS ETM)</t>
  </si>
  <si>
    <r>
      <t xml:space="preserve">ESPECIALIZACIÓN EN HEMOTERAPIA Y BANCO DE SANGRE </t>
    </r>
    <r>
      <rPr>
        <sz val="9"/>
        <color rgb="FFC00000"/>
        <rFont val="Calibri"/>
        <family val="2"/>
        <scheme val="minor"/>
      </rPr>
      <t>(SEMIPRESENCIAL)</t>
    </r>
  </si>
  <si>
    <t>CU 10 feb 2021</t>
  </si>
  <si>
    <t>2.23.11</t>
  </si>
  <si>
    <t>2.23.12</t>
  </si>
  <si>
    <t>2.23.13</t>
  </si>
  <si>
    <t>2.23.14</t>
  </si>
  <si>
    <t>2.23.15</t>
  </si>
  <si>
    <t>2.23.16</t>
  </si>
  <si>
    <t>2.23.17</t>
  </si>
  <si>
    <t>ESPECIALIZACIÓN EN HEMOTERAPIA Y BANCO DE SANGRE presencial</t>
  </si>
  <si>
    <t>ESPECIALIZACIÓN EN HEMOTERAPIA Y BANCO DE SANGRE presencia) (EGRESADOS UPCH)</t>
  </si>
  <si>
    <t>2.22.13</t>
  </si>
  <si>
    <t>2.22.14</t>
  </si>
  <si>
    <t>2.22.15</t>
  </si>
  <si>
    <t>2.22.16</t>
  </si>
  <si>
    <t>2.22.17</t>
  </si>
  <si>
    <t>2.22.18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</si>
</sst>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00"/>
    <numFmt numFmtId="165" formatCode="0.000%"/>
    <numFmt numFmtId="166" formatCode="#,##0.000"/>
    <numFmt numFmtId="167" formatCode="#,##0.00000"/>
    <numFmt numFmtId="168" formatCode="&quot;S/&quot;#,##0.00"/>
  </numFmts>
  <fonts count="48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trike/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trike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color rgb="FFC00000"/>
      <name val="Calibri"/>
      <family val="2"/>
    </font>
    <font>
      <sz val="9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5" xfId="0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2" fillId="0" borderId="4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indent="1"/>
    </xf>
    <xf numFmtId="4" fontId="2" fillId="0" borderId="6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right" vertical="center" indent="1"/>
    </xf>
    <xf numFmtId="165" fontId="2" fillId="0" borderId="0" xfId="2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 inden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2" fontId="8" fillId="0" borderId="0" xfId="0" applyNumberFormat="1" applyFont="1" applyFill="1"/>
    <xf numFmtId="2" fontId="8" fillId="0" borderId="0" xfId="0" applyNumberFormat="1" applyFont="1" applyFill="1" applyBorder="1"/>
    <xf numFmtId="2" fontId="1" fillId="0" borderId="0" xfId="2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Alignment="1">
      <alignment vertical="center"/>
    </xf>
    <xf numFmtId="2" fontId="18" fillId="0" borderId="0" xfId="0" applyNumberFormat="1" applyFont="1" applyFill="1" applyAlignment="1">
      <alignment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0" fillId="0" borderId="0" xfId="0" applyNumberFormat="1" applyFont="1" applyFill="1"/>
    <xf numFmtId="0" fontId="0" fillId="0" borderId="0" xfId="0" applyFont="1" applyFill="1"/>
    <xf numFmtId="0" fontId="19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43" fontId="2" fillId="0" borderId="0" xfId="3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3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 indent="1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 wrapText="1" indent="1"/>
    </xf>
    <xf numFmtId="0" fontId="24" fillId="0" borderId="5" xfId="0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right" vertical="center" indent="1"/>
    </xf>
    <xf numFmtId="10" fontId="25" fillId="0" borderId="0" xfId="2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right" vertical="center" indent="1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3" fontId="23" fillId="0" borderId="5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wrapText="1" indent="1"/>
    </xf>
    <xf numFmtId="4" fontId="23" fillId="0" borderId="10" xfId="0" applyNumberFormat="1" applyFont="1" applyFill="1" applyBorder="1" applyAlignment="1">
      <alignment horizontal="right" vertical="center" indent="1"/>
    </xf>
    <xf numFmtId="3" fontId="23" fillId="0" borderId="7" xfId="0" applyNumberFormat="1" applyFont="1" applyFill="1" applyBorder="1" applyAlignment="1">
      <alignment horizontal="center" vertical="center"/>
    </xf>
    <xf numFmtId="4" fontId="25" fillId="0" borderId="5" xfId="0" applyNumberFormat="1" applyFont="1" applyFill="1" applyBorder="1" applyAlignment="1">
      <alignment horizontal="right" vertical="center" indent="1"/>
    </xf>
    <xf numFmtId="2" fontId="25" fillId="0" borderId="5" xfId="0" applyNumberFormat="1" applyFont="1" applyFill="1" applyBorder="1" applyAlignment="1">
      <alignment horizontal="right" vertical="center" indent="1"/>
    </xf>
    <xf numFmtId="4" fontId="25" fillId="3" borderId="3" xfId="0" applyNumberFormat="1" applyFont="1" applyFill="1" applyBorder="1" applyAlignment="1">
      <alignment horizontal="right" vertical="center" indent="1"/>
    </xf>
    <xf numFmtId="0" fontId="24" fillId="0" borderId="2" xfId="0" applyFont="1" applyFill="1" applyBorder="1" applyAlignment="1">
      <alignment horizontal="center" vertical="center"/>
    </xf>
    <xf numFmtId="2" fontId="23" fillId="0" borderId="5" xfId="0" applyNumberFormat="1" applyFont="1" applyFill="1" applyBorder="1" applyAlignment="1">
      <alignment horizontal="right" vertical="center" indent="1"/>
    </xf>
    <xf numFmtId="4" fontId="23" fillId="0" borderId="5" xfId="0" applyNumberFormat="1" applyFont="1" applyBorder="1" applyAlignment="1">
      <alignment horizontal="right" vertical="center" indent="1"/>
    </xf>
    <xf numFmtId="2" fontId="0" fillId="0" borderId="0" xfId="0" applyNumberFormat="1" applyFont="1"/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center" indent="1"/>
    </xf>
    <xf numFmtId="3" fontId="25" fillId="0" borderId="5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2" fontId="23" fillId="0" borderId="0" xfId="2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indent="1"/>
    </xf>
    <xf numFmtId="4" fontId="25" fillId="0" borderId="5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3" fontId="23" fillId="0" borderId="0" xfId="3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33" fillId="0" borderId="0" xfId="0" applyFont="1"/>
    <xf numFmtId="4" fontId="14" fillId="0" borderId="0" xfId="0" applyNumberFormat="1" applyFont="1" applyFill="1" applyBorder="1" applyAlignment="1">
      <alignment horizontal="righ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2" fontId="33" fillId="0" borderId="0" xfId="0" applyNumberFormat="1" applyFont="1" applyFill="1"/>
    <xf numFmtId="0" fontId="14" fillId="0" borderId="4" xfId="0" applyFont="1" applyFill="1" applyBorder="1" applyAlignment="1">
      <alignment horizontal="left" vertical="center" wrapText="1" indent="1"/>
    </xf>
    <xf numFmtId="164" fontId="3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left" vertical="center" indent="1"/>
    </xf>
    <xf numFmtId="0" fontId="34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2" fontId="2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2" fontId="8" fillId="0" borderId="0" xfId="0" applyNumberFormat="1" applyFont="1"/>
    <xf numFmtId="4" fontId="8" fillId="0" borderId="5" xfId="0" applyNumberFormat="1" applyFont="1" applyFill="1" applyBorder="1"/>
    <xf numFmtId="4" fontId="8" fillId="0" borderId="0" xfId="0" applyNumberFormat="1" applyFont="1" applyFill="1"/>
    <xf numFmtId="0" fontId="15" fillId="0" borderId="0" xfId="0" applyFont="1" applyFill="1"/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1" fillId="0" borderId="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 indent="1"/>
    </xf>
    <xf numFmtId="4" fontId="21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Alignment="1">
      <alignment horizontal="left" vertical="center" indent="1"/>
    </xf>
    <xf numFmtId="4" fontId="20" fillId="0" borderId="3" xfId="0" applyNumberFormat="1" applyFont="1" applyFill="1" applyBorder="1" applyAlignment="1">
      <alignment horizontal="right" vertical="center" indent="1"/>
    </xf>
    <xf numFmtId="4" fontId="20" fillId="0" borderId="0" xfId="0" applyNumberFormat="1" applyFont="1" applyFill="1" applyBorder="1" applyAlignment="1">
      <alignment horizontal="right" vertical="center" indent="1"/>
    </xf>
    <xf numFmtId="2" fontId="36" fillId="0" borderId="0" xfId="0" applyNumberFormat="1" applyFont="1"/>
    <xf numFmtId="0" fontId="36" fillId="0" borderId="0" xfId="0" applyFont="1"/>
    <xf numFmtId="1" fontId="19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5" fillId="0" borderId="3" xfId="0" applyNumberFormat="1" applyFont="1" applyFill="1" applyBorder="1" applyAlignment="1">
      <alignment horizontal="right" vertical="center" indent="1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4" fontId="0" fillId="0" borderId="0" xfId="0" applyNumberFormat="1" applyFont="1" applyFill="1"/>
    <xf numFmtId="2" fontId="25" fillId="0" borderId="0" xfId="2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2" fillId="0" borderId="0" xfId="0" applyNumberFormat="1" applyFont="1" applyAlignment="1">
      <alignment horizontal="right" vertical="center" indent="1"/>
    </xf>
    <xf numFmtId="4" fontId="1" fillId="0" borderId="0" xfId="0" applyNumberFormat="1" applyFont="1" applyAlignment="1">
      <alignment horizontal="right" vertical="center" indent="1"/>
    </xf>
    <xf numFmtId="4" fontId="2" fillId="0" borderId="5" xfId="0" applyNumberFormat="1" applyFont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horizontal="left" vertical="center" indent="1"/>
    </xf>
    <xf numFmtId="2" fontId="1" fillId="0" borderId="0" xfId="0" applyNumberFormat="1" applyFont="1" applyAlignment="1">
      <alignment horizontal="left" vertical="center" indent="1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25" fillId="0" borderId="8" xfId="0" applyNumberFormat="1" applyFont="1" applyFill="1" applyBorder="1" applyAlignment="1">
      <alignment horizontal="right" vertical="center" indent="1"/>
    </xf>
    <xf numFmtId="4" fontId="25" fillId="0" borderId="9" xfId="0" applyNumberFormat="1" applyFont="1" applyFill="1" applyBorder="1" applyAlignment="1">
      <alignment horizontal="right" vertical="center" indent="1"/>
    </xf>
    <xf numFmtId="2" fontId="25" fillId="0" borderId="8" xfId="0" applyNumberFormat="1" applyFont="1" applyFill="1" applyBorder="1" applyAlignment="1">
      <alignment horizontal="right" vertical="center" indent="1"/>
    </xf>
    <xf numFmtId="4" fontId="25" fillId="3" borderId="9" xfId="0" applyNumberFormat="1" applyFont="1" applyFill="1" applyBorder="1" applyAlignment="1">
      <alignment horizontal="right" vertical="center" indent="1"/>
    </xf>
    <xf numFmtId="4" fontId="25" fillId="0" borderId="1" xfId="0" applyNumberFormat="1" applyFont="1" applyFill="1" applyBorder="1" applyAlignment="1">
      <alignment horizontal="right" vertical="center" indent="1"/>
    </xf>
    <xf numFmtId="4" fontId="23" fillId="0" borderId="1" xfId="0" applyNumberFormat="1" applyFont="1" applyFill="1" applyBorder="1" applyAlignment="1">
      <alignment horizontal="right" vertical="center" indent="1"/>
    </xf>
    <xf numFmtId="2" fontId="23" fillId="0" borderId="1" xfId="0" applyNumberFormat="1" applyFont="1" applyFill="1" applyBorder="1" applyAlignment="1">
      <alignment horizontal="right" vertical="center" indent="1"/>
    </xf>
    <xf numFmtId="4" fontId="23" fillId="0" borderId="1" xfId="0" applyNumberFormat="1" applyFont="1" applyBorder="1" applyAlignment="1">
      <alignment horizontal="right" vertical="center" indent="1"/>
    </xf>
    <xf numFmtId="1" fontId="23" fillId="0" borderId="0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 indent="1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 wrapText="1" indent="1"/>
    </xf>
    <xf numFmtId="0" fontId="8" fillId="0" borderId="5" xfId="0" applyNumberFormat="1" applyFont="1" applyBorder="1" applyAlignment="1">
      <alignment horizontal="left" vertical="center" indent="1"/>
    </xf>
    <xf numFmtId="4" fontId="2" fillId="0" borderId="0" xfId="0" applyNumberFormat="1" applyFont="1" applyFill="1" applyBorder="1" applyAlignment="1">
      <alignment horizontal="left" vertical="center" indent="1"/>
    </xf>
    <xf numFmtId="2" fontId="2" fillId="0" borderId="0" xfId="0" applyNumberFormat="1" applyFont="1" applyFill="1" applyAlignment="1">
      <alignment horizontal="left" indent="1"/>
    </xf>
    <xf numFmtId="2" fontId="20" fillId="0" borderId="3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Alignment="1">
      <alignment horizontal="right" vertical="center" indent="1"/>
    </xf>
    <xf numFmtId="4" fontId="37" fillId="0" borderId="5" xfId="0" applyNumberFormat="1" applyFont="1" applyFill="1" applyBorder="1" applyAlignment="1">
      <alignment horizontal="right" vertical="center" indent="1"/>
    </xf>
    <xf numFmtId="4" fontId="37" fillId="0" borderId="0" xfId="0" applyNumberFormat="1" applyFont="1" applyFill="1" applyBorder="1" applyAlignment="1">
      <alignment horizontal="right" vertical="center" indent="1"/>
    </xf>
    <xf numFmtId="0" fontId="38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right" vertical="center" indent="1"/>
    </xf>
    <xf numFmtId="4" fontId="1" fillId="0" borderId="9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left" vertical="center" indent="1"/>
    </xf>
    <xf numFmtId="0" fontId="2" fillId="0" borderId="5" xfId="2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/>
    <xf numFmtId="0" fontId="20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 wrapText="1" indent="1"/>
    </xf>
    <xf numFmtId="0" fontId="2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 indent="1"/>
    </xf>
    <xf numFmtId="2" fontId="15" fillId="0" borderId="0" xfId="0" applyNumberFormat="1" applyFont="1" applyFill="1"/>
    <xf numFmtId="1" fontId="1" fillId="4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/>
    <xf numFmtId="2" fontId="2" fillId="0" borderId="0" xfId="2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 indent="1"/>
    </xf>
    <xf numFmtId="0" fontId="10" fillId="0" borderId="5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Border="1" applyAlignment="1">
      <alignment horizontal="right" vertical="center" indent="1"/>
    </xf>
    <xf numFmtId="4" fontId="23" fillId="0" borderId="0" xfId="0" applyNumberFormat="1" applyFont="1" applyBorder="1" applyAlignment="1">
      <alignment horizontal="right" vertical="center" indent="1"/>
    </xf>
    <xf numFmtId="3" fontId="25" fillId="0" borderId="0" xfId="0" applyNumberFormat="1" applyFont="1" applyFill="1" applyBorder="1" applyAlignment="1">
      <alignment horizontal="left" vertical="center" indent="1"/>
    </xf>
    <xf numFmtId="3" fontId="19" fillId="0" borderId="0" xfId="0" applyNumberFormat="1" applyFont="1" applyFill="1" applyBorder="1" applyAlignment="1">
      <alignment horizontal="lef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4" fontId="34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4" fontId="25" fillId="0" borderId="3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right" vertical="center" indent="1"/>
    </xf>
    <xf numFmtId="4" fontId="23" fillId="0" borderId="3" xfId="0" applyNumberFormat="1" applyFont="1" applyBorder="1" applyAlignment="1">
      <alignment horizontal="right" vertical="center" indent="1"/>
    </xf>
    <xf numFmtId="0" fontId="36" fillId="0" borderId="0" xfId="0" applyFont="1" applyAlignment="1">
      <alignment vertical="center"/>
    </xf>
    <xf numFmtId="0" fontId="0" fillId="0" borderId="5" xfId="0" applyFont="1" applyBorder="1"/>
    <xf numFmtId="4" fontId="19" fillId="0" borderId="0" xfId="0" applyNumberFormat="1" applyFont="1" applyFill="1" applyBorder="1" applyAlignment="1">
      <alignment horizontal="right" vertical="center" indent="1"/>
    </xf>
    <xf numFmtId="4" fontId="20" fillId="0" borderId="0" xfId="0" applyNumberFormat="1" applyFont="1" applyBorder="1" applyAlignment="1">
      <alignment horizontal="right" vertical="center" indent="1"/>
    </xf>
    <xf numFmtId="3" fontId="25" fillId="0" borderId="5" xfId="0" applyNumberFormat="1" applyFont="1" applyFill="1" applyBorder="1" applyAlignment="1">
      <alignment horizontal="left" vertical="center" indent="1"/>
    </xf>
    <xf numFmtId="4" fontId="20" fillId="0" borderId="8" xfId="0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/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34" fillId="0" borderId="5" xfId="0" applyFont="1" applyFill="1" applyBorder="1" applyAlignment="1">
      <alignment horizontal="left" vertical="center" wrapText="1" indent="1"/>
    </xf>
    <xf numFmtId="0" fontId="40" fillId="0" borderId="5" xfId="0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0" fontId="41" fillId="0" borderId="0" xfId="2" applyNumberFormat="1" applyFont="1" applyFill="1" applyBorder="1" applyAlignment="1">
      <alignment horizontal="center" vertical="center"/>
    </xf>
    <xf numFmtId="2" fontId="42" fillId="0" borderId="0" xfId="0" applyNumberFormat="1" applyFont="1" applyFill="1"/>
    <xf numFmtId="0" fontId="42" fillId="0" borderId="0" xfId="0" applyFont="1" applyFill="1"/>
    <xf numFmtId="0" fontId="42" fillId="0" borderId="0" xfId="0" applyFont="1"/>
    <xf numFmtId="4" fontId="41" fillId="0" borderId="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 indent="1"/>
    </xf>
    <xf numFmtId="3" fontId="2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 indent="1"/>
    </xf>
    <xf numFmtId="4" fontId="14" fillId="0" borderId="5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Alignment="1">
      <alignment horizontal="right" vertical="center" inden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4" fontId="1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left" vertical="center" indent="1"/>
    </xf>
    <xf numFmtId="4" fontId="43" fillId="0" borderId="0" xfId="0" applyNumberFormat="1" applyFont="1" applyFill="1" applyBorder="1" applyAlignment="1">
      <alignment horizontal="right" vertical="center" indent="1"/>
    </xf>
    <xf numFmtId="0" fontId="44" fillId="0" borderId="0" xfId="0" applyFont="1" applyFill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8" fillId="0" borderId="0" xfId="0" applyNumberFormat="1" applyFont="1" applyAlignment="1">
      <alignment horizontal="right" vertical="center" indent="1"/>
    </xf>
    <xf numFmtId="0" fontId="39" fillId="0" borderId="0" xfId="0" applyFont="1" applyFill="1" applyAlignment="1">
      <alignment horizontal="right" vertical="center" indent="1"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4" fontId="2" fillId="0" borderId="5" xfId="2" applyNumberFormat="1" applyFont="1" applyFill="1" applyBorder="1" applyAlignment="1">
      <alignment horizontal="center" vertical="center"/>
    </xf>
    <xf numFmtId="4" fontId="1" fillId="0" borderId="5" xfId="2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168" fontId="2" fillId="0" borderId="5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" fontId="20" fillId="0" borderId="5" xfId="0" applyNumberFormat="1" applyFont="1" applyFill="1" applyBorder="1" applyAlignment="1">
      <alignment horizontal="right" vertical="center" indent="1"/>
    </xf>
    <xf numFmtId="0" fontId="20" fillId="0" borderId="5" xfId="0" applyFont="1" applyFill="1" applyBorder="1" applyAlignment="1">
      <alignment horizontal="left" vertical="center" wrapText="1" indent="1"/>
    </xf>
    <xf numFmtId="0" fontId="35" fillId="0" borderId="5" xfId="0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0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/>
    <xf numFmtId="0" fontId="36" fillId="0" borderId="0" xfId="0" applyFont="1" applyFill="1" applyBorder="1"/>
    <xf numFmtId="0" fontId="36" fillId="0" borderId="0" xfId="0" applyFont="1" applyFill="1"/>
    <xf numFmtId="0" fontId="35" fillId="0" borderId="5" xfId="0" applyFont="1" applyFill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 indent="1"/>
    </xf>
    <xf numFmtId="10" fontId="19" fillId="0" borderId="0" xfId="2" applyNumberFormat="1" applyFont="1" applyFill="1" applyBorder="1" applyAlignment="1">
      <alignment horizontal="lef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20" fillId="0" borderId="0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2" xfId="0" applyNumberFormat="1" applyFont="1" applyFill="1" applyBorder="1" applyAlignment="1">
      <alignment horizontal="right" vertical="center" indent="1"/>
    </xf>
    <xf numFmtId="4" fontId="2" fillId="0" borderId="3" xfId="0" applyNumberFormat="1" applyFont="1" applyFill="1" applyBorder="1" applyAlignment="1">
      <alignment horizontal="right" vertical="center" indent="1"/>
    </xf>
    <xf numFmtId="4" fontId="25" fillId="0" borderId="4" xfId="0" applyNumberFormat="1" applyFont="1" applyFill="1" applyBorder="1" applyAlignment="1">
      <alignment horizontal="right" vertical="center" indent="1"/>
    </xf>
    <xf numFmtId="4" fontId="25" fillId="0" borderId="3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39" fillId="0" borderId="8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FD1264"/>
  <sheetViews>
    <sheetView tabSelected="1" topLeftCell="A752" zoomScaleNormal="100" workbookViewId="0">
      <selection activeCell="J751" sqref="J751"/>
    </sheetView>
  </sheetViews>
  <sheetFormatPr baseColWidth="10" defaultRowHeight="15" x14ac:dyDescent="0.25"/>
  <cols>
    <col min="1" max="1" width="7.28515625" style="67" customWidth="1"/>
    <col min="2" max="2" width="88.5703125" style="67" customWidth="1"/>
    <col min="3" max="3" width="13.7109375" style="67" customWidth="1"/>
    <col min="4" max="4" width="14.7109375" style="79" customWidth="1"/>
    <col min="5" max="5" width="10.42578125" style="80" customWidth="1"/>
    <col min="6" max="9" width="10.42578125" style="67" customWidth="1"/>
    <col min="10" max="10" width="10.42578125" style="94" customWidth="1"/>
    <col min="11" max="13" width="10.42578125" style="24" customWidth="1"/>
    <col min="14" max="15" width="11.5703125" style="24"/>
    <col min="16" max="17" width="11.5703125" style="18"/>
  </cols>
  <sheetData>
    <row r="1" spans="1:15" x14ac:dyDescent="0.25">
      <c r="A1" s="411" t="s">
        <v>1534</v>
      </c>
      <c r="B1" s="411"/>
      <c r="C1" s="411"/>
      <c r="D1" s="411"/>
      <c r="E1" s="411"/>
      <c r="F1" s="9"/>
      <c r="G1" s="9"/>
      <c r="H1" s="9"/>
      <c r="I1" s="9"/>
    </row>
    <row r="2" spans="1:15" x14ac:dyDescent="0.25">
      <c r="A2" s="1"/>
      <c r="B2" s="9"/>
      <c r="C2" s="9"/>
      <c r="D2" s="69"/>
      <c r="E2" s="59"/>
      <c r="F2" s="9"/>
      <c r="G2" s="9"/>
      <c r="H2" s="9"/>
      <c r="I2" s="9"/>
    </row>
    <row r="3" spans="1:15" x14ac:dyDescent="0.25">
      <c r="A3" s="70" t="s">
        <v>2053</v>
      </c>
      <c r="B3" s="71"/>
      <c r="C3" s="72"/>
      <c r="D3" s="73"/>
      <c r="E3" s="74"/>
      <c r="F3" s="1"/>
      <c r="G3" s="1"/>
      <c r="H3" s="1"/>
      <c r="I3" s="1"/>
    </row>
    <row r="4" spans="1:15" x14ac:dyDescent="0.25">
      <c r="A4" s="2"/>
      <c r="B4" s="75"/>
      <c r="C4" s="2"/>
      <c r="D4" s="32"/>
      <c r="E4" s="412">
        <v>2021</v>
      </c>
      <c r="F4" s="412"/>
      <c r="G4" s="22"/>
      <c r="H4" s="58"/>
      <c r="I4" s="51"/>
    </row>
    <row r="5" spans="1:15" ht="24" x14ac:dyDescent="0.25">
      <c r="A5" s="63"/>
      <c r="B5" s="76" t="s">
        <v>0</v>
      </c>
      <c r="C5" s="64" t="s">
        <v>1</v>
      </c>
      <c r="D5" s="77" t="s">
        <v>2</v>
      </c>
      <c r="E5" s="78" t="s">
        <v>3</v>
      </c>
      <c r="F5" s="78" t="s">
        <v>460</v>
      </c>
      <c r="G5" s="9"/>
      <c r="H5" s="59"/>
      <c r="I5" s="9"/>
    </row>
    <row r="6" spans="1:15" x14ac:dyDescent="0.25">
      <c r="A6" s="14">
        <v>1</v>
      </c>
      <c r="B6" s="54" t="s">
        <v>4</v>
      </c>
      <c r="C6" s="25"/>
      <c r="D6" s="37"/>
      <c r="E6" s="26"/>
      <c r="F6" s="26"/>
      <c r="G6" s="22"/>
      <c r="H6" s="28"/>
      <c r="I6" s="22"/>
    </row>
    <row r="7" spans="1:15" s="18" customFormat="1" ht="15" customHeight="1" x14ac:dyDescent="0.25">
      <c r="A7" s="14" t="s">
        <v>5</v>
      </c>
      <c r="B7" s="416" t="s">
        <v>6</v>
      </c>
      <c r="C7" s="417"/>
      <c r="D7" s="417"/>
      <c r="E7" s="417"/>
      <c r="F7" s="418"/>
      <c r="G7" s="9"/>
      <c r="H7" s="9"/>
      <c r="I7" s="9"/>
      <c r="J7" s="94"/>
      <c r="K7" s="24"/>
      <c r="L7" s="24"/>
      <c r="M7" s="24"/>
      <c r="N7" s="24"/>
      <c r="O7" s="24"/>
    </row>
    <row r="8" spans="1:15" s="18" customFormat="1" ht="15" customHeight="1" x14ac:dyDescent="0.25">
      <c r="A8" s="21" t="s">
        <v>8</v>
      </c>
      <c r="B8" s="48" t="s">
        <v>405</v>
      </c>
      <c r="C8" s="21" t="s">
        <v>7</v>
      </c>
      <c r="D8" s="19" t="s">
        <v>7</v>
      </c>
      <c r="E8" s="26">
        <v>715</v>
      </c>
      <c r="F8" s="14"/>
      <c r="G8" s="9"/>
      <c r="H8" s="28"/>
      <c r="I8" s="42"/>
      <c r="J8" s="94"/>
      <c r="K8" s="24"/>
      <c r="L8" s="24"/>
      <c r="M8" s="24"/>
      <c r="N8" s="24"/>
      <c r="O8" s="24"/>
    </row>
    <row r="9" spans="1:15" s="18" customFormat="1" ht="15" customHeight="1" x14ac:dyDescent="0.25">
      <c r="A9" s="21" t="s">
        <v>9</v>
      </c>
      <c r="B9" s="48" t="s">
        <v>406</v>
      </c>
      <c r="C9" s="21" t="s">
        <v>7</v>
      </c>
      <c r="D9" s="19" t="s">
        <v>7</v>
      </c>
      <c r="E9" s="26">
        <v>700</v>
      </c>
      <c r="F9" s="21"/>
      <c r="G9" s="1"/>
      <c r="H9" s="28"/>
      <c r="I9" s="42"/>
      <c r="J9" s="94"/>
      <c r="K9" s="24"/>
      <c r="L9" s="24"/>
      <c r="M9" s="24"/>
      <c r="N9" s="24"/>
      <c r="O9" s="24"/>
    </row>
    <row r="10" spans="1:15" s="4" customFormat="1" x14ac:dyDescent="0.25">
      <c r="A10" s="126" t="s">
        <v>394</v>
      </c>
      <c r="B10" s="127" t="s">
        <v>407</v>
      </c>
      <c r="C10" s="126" t="s">
        <v>7</v>
      </c>
      <c r="D10" s="128" t="s">
        <v>7</v>
      </c>
      <c r="E10" s="26">
        <v>480</v>
      </c>
      <c r="F10" s="126"/>
      <c r="G10" s="130"/>
      <c r="H10" s="131"/>
      <c r="I10" s="132"/>
      <c r="J10" s="109"/>
      <c r="K10" s="110"/>
      <c r="L10" s="110"/>
      <c r="M10" s="110"/>
      <c r="N10" s="110"/>
      <c r="O10" s="110"/>
    </row>
    <row r="11" spans="1:15" s="4" customFormat="1" x14ac:dyDescent="0.25">
      <c r="A11" s="126" t="s">
        <v>424</v>
      </c>
      <c r="B11" s="127" t="s">
        <v>785</v>
      </c>
      <c r="C11" s="126" t="s">
        <v>7</v>
      </c>
      <c r="D11" s="128" t="s">
        <v>7</v>
      </c>
      <c r="E11" s="290">
        <v>450</v>
      </c>
      <c r="F11" s="126"/>
      <c r="G11" s="130"/>
      <c r="H11" s="131"/>
      <c r="I11" s="132"/>
      <c r="J11" s="109"/>
      <c r="K11" s="110"/>
      <c r="L11" s="110"/>
      <c r="M11" s="110"/>
      <c r="N11" s="110"/>
      <c r="O11" s="110"/>
    </row>
    <row r="12" spans="1:15" s="4" customFormat="1" x14ac:dyDescent="0.25">
      <c r="A12" s="134" t="s">
        <v>616</v>
      </c>
      <c r="B12" s="413" t="s">
        <v>786</v>
      </c>
      <c r="C12" s="414"/>
      <c r="D12" s="414"/>
      <c r="E12" s="414"/>
      <c r="F12" s="415"/>
      <c r="G12" s="135"/>
      <c r="H12" s="136"/>
      <c r="I12" s="135"/>
      <c r="J12" s="109"/>
      <c r="K12" s="110"/>
      <c r="L12" s="110"/>
      <c r="M12" s="110"/>
      <c r="N12" s="110"/>
      <c r="O12" s="110"/>
    </row>
    <row r="13" spans="1:15" s="4" customFormat="1" x14ac:dyDescent="0.25">
      <c r="A13" s="126" t="s">
        <v>18</v>
      </c>
      <c r="B13" s="127" t="s">
        <v>401</v>
      </c>
      <c r="C13" s="126" t="s">
        <v>7</v>
      </c>
      <c r="D13" s="128" t="s">
        <v>7</v>
      </c>
      <c r="E13" s="290">
        <v>540</v>
      </c>
      <c r="F13" s="134"/>
      <c r="G13" s="135"/>
      <c r="H13" s="131"/>
      <c r="I13" s="132"/>
      <c r="J13" s="109"/>
      <c r="K13" s="110"/>
      <c r="L13" s="110"/>
      <c r="M13" s="110"/>
      <c r="N13" s="110"/>
      <c r="O13" s="110"/>
    </row>
    <row r="14" spans="1:15" s="4" customFormat="1" x14ac:dyDescent="0.25">
      <c r="A14" s="126" t="s">
        <v>395</v>
      </c>
      <c r="B14" s="127" t="s">
        <v>508</v>
      </c>
      <c r="C14" s="126" t="s">
        <v>7</v>
      </c>
      <c r="D14" s="128" t="s">
        <v>7</v>
      </c>
      <c r="E14" s="26"/>
      <c r="F14" s="336">
        <v>150</v>
      </c>
      <c r="G14" s="137"/>
      <c r="H14" s="131"/>
      <c r="I14" s="314"/>
      <c r="J14" s="109"/>
      <c r="K14" s="110"/>
      <c r="L14" s="110"/>
      <c r="M14" s="110"/>
      <c r="N14" s="110"/>
      <c r="O14" s="110"/>
    </row>
    <row r="15" spans="1:15" s="4" customFormat="1" x14ac:dyDescent="0.25">
      <c r="A15" s="126" t="s">
        <v>396</v>
      </c>
      <c r="B15" s="138" t="s">
        <v>691</v>
      </c>
      <c r="C15" s="126" t="s">
        <v>7</v>
      </c>
      <c r="D15" s="128" t="s">
        <v>7</v>
      </c>
      <c r="E15" s="290">
        <v>185</v>
      </c>
      <c r="F15" s="133"/>
      <c r="H15" s="139"/>
    </row>
    <row r="16" spans="1:15" s="4" customFormat="1" x14ac:dyDescent="0.25">
      <c r="A16" s="126" t="s">
        <v>397</v>
      </c>
      <c r="B16" s="138" t="s">
        <v>693</v>
      </c>
      <c r="C16" s="126" t="s">
        <v>7</v>
      </c>
      <c r="D16" s="128" t="s">
        <v>7</v>
      </c>
      <c r="E16" s="290">
        <v>540</v>
      </c>
      <c r="F16" s="133"/>
      <c r="H16" s="139"/>
    </row>
    <row r="17" spans="1:15" s="4" customFormat="1" x14ac:dyDescent="0.25">
      <c r="A17" s="126" t="s">
        <v>642</v>
      </c>
      <c r="B17" s="127" t="s">
        <v>402</v>
      </c>
      <c r="C17" s="126" t="s">
        <v>7</v>
      </c>
      <c r="D17" s="128" t="s">
        <v>7</v>
      </c>
      <c r="E17" s="133">
        <v>420</v>
      </c>
      <c r="F17" s="140"/>
      <c r="G17" s="137"/>
      <c r="H17" s="131"/>
      <c r="I17" s="132"/>
      <c r="J17" s="109"/>
      <c r="K17" s="110"/>
      <c r="L17" s="110"/>
      <c r="M17" s="110"/>
      <c r="N17" s="110"/>
      <c r="O17" s="110"/>
    </row>
    <row r="18" spans="1:15" s="18" customFormat="1" x14ac:dyDescent="0.25">
      <c r="A18" s="21" t="s">
        <v>646</v>
      </c>
      <c r="B18" s="48" t="s">
        <v>846</v>
      </c>
      <c r="C18" s="21" t="s">
        <v>7</v>
      </c>
      <c r="D18" s="19" t="s">
        <v>7</v>
      </c>
      <c r="E18" s="186"/>
      <c r="F18" s="186">
        <v>150</v>
      </c>
      <c r="G18" s="22"/>
      <c r="H18" s="131"/>
      <c r="I18" s="42"/>
      <c r="J18" s="94"/>
      <c r="K18" s="24"/>
      <c r="L18" s="24"/>
      <c r="M18" s="24"/>
      <c r="N18" s="24"/>
      <c r="O18" s="24"/>
    </row>
    <row r="19" spans="1:15" s="18" customFormat="1" x14ac:dyDescent="0.25">
      <c r="A19" s="21" t="s">
        <v>690</v>
      </c>
      <c r="B19" s="50" t="s">
        <v>647</v>
      </c>
      <c r="C19" s="21" t="s">
        <v>7</v>
      </c>
      <c r="D19" s="19" t="s">
        <v>7</v>
      </c>
      <c r="E19" s="186">
        <v>120</v>
      </c>
      <c r="F19" s="186"/>
      <c r="G19" s="22"/>
      <c r="H19" s="28"/>
      <c r="I19" s="42"/>
      <c r="J19" s="94"/>
      <c r="K19" s="24"/>
      <c r="L19" s="24"/>
      <c r="M19" s="24"/>
      <c r="N19" s="24"/>
      <c r="O19" s="24"/>
    </row>
    <row r="20" spans="1:15" s="18" customFormat="1" x14ac:dyDescent="0.25">
      <c r="A20" s="21" t="s">
        <v>692</v>
      </c>
      <c r="B20" s="50" t="s">
        <v>645</v>
      </c>
      <c r="C20" s="21" t="s">
        <v>7</v>
      </c>
      <c r="D20" s="19" t="s">
        <v>7</v>
      </c>
      <c r="E20" s="186">
        <v>420</v>
      </c>
      <c r="F20" s="186"/>
      <c r="G20" s="22"/>
      <c r="H20" s="28"/>
      <c r="I20" s="42"/>
      <c r="J20" s="94"/>
      <c r="K20" s="24"/>
      <c r="L20" s="24"/>
      <c r="M20" s="24"/>
      <c r="N20" s="24"/>
      <c r="O20" s="24"/>
    </row>
    <row r="21" spans="1:15" s="18" customFormat="1" ht="15" customHeight="1" x14ac:dyDescent="0.25">
      <c r="A21" s="21" t="s">
        <v>894</v>
      </c>
      <c r="B21" s="48" t="s">
        <v>404</v>
      </c>
      <c r="C21" s="21" t="s">
        <v>7</v>
      </c>
      <c r="D21" s="19" t="s">
        <v>7</v>
      </c>
      <c r="E21" s="186">
        <v>450</v>
      </c>
      <c r="F21" s="30"/>
      <c r="G21" s="22"/>
      <c r="H21" s="28"/>
      <c r="I21" s="42"/>
      <c r="J21" s="94"/>
      <c r="K21" s="24"/>
      <c r="L21" s="24"/>
      <c r="M21" s="24"/>
      <c r="N21" s="24"/>
      <c r="O21" s="24"/>
    </row>
    <row r="22" spans="1:15" s="24" customFormat="1" ht="15" customHeight="1" x14ac:dyDescent="0.25">
      <c r="A22" s="21" t="s">
        <v>915</v>
      </c>
      <c r="B22" s="50" t="s">
        <v>916</v>
      </c>
      <c r="C22" s="21" t="s">
        <v>7</v>
      </c>
      <c r="D22" s="19" t="s">
        <v>7</v>
      </c>
      <c r="E22" s="272">
        <v>480</v>
      </c>
      <c r="F22" s="30"/>
      <c r="G22" s="22"/>
      <c r="H22" s="266"/>
      <c r="I22" s="190"/>
      <c r="J22" s="94"/>
    </row>
    <row r="23" spans="1:15" s="4" customFormat="1" ht="14.45" customHeight="1" x14ac:dyDescent="0.25">
      <c r="A23" s="134" t="s">
        <v>19</v>
      </c>
      <c r="B23" s="141" t="s">
        <v>787</v>
      </c>
      <c r="C23" s="142"/>
      <c r="D23" s="419"/>
      <c r="E23" s="419"/>
      <c r="F23" s="420"/>
      <c r="G23" s="137"/>
      <c r="H23" s="136"/>
      <c r="I23" s="137"/>
      <c r="J23" s="109"/>
      <c r="K23" s="110"/>
      <c r="L23" s="110"/>
      <c r="M23" s="110"/>
      <c r="N23" s="110"/>
      <c r="O23" s="110"/>
    </row>
    <row r="24" spans="1:15" s="4" customFormat="1" x14ac:dyDescent="0.25">
      <c r="A24" s="126" t="s">
        <v>20</v>
      </c>
      <c r="B24" s="127" t="s">
        <v>459</v>
      </c>
      <c r="C24" s="126" t="s">
        <v>7</v>
      </c>
      <c r="D24" s="128" t="s">
        <v>7</v>
      </c>
      <c r="E24" s="133">
        <v>580</v>
      </c>
      <c r="F24" s="134"/>
      <c r="G24" s="135"/>
      <c r="H24" s="131"/>
      <c r="I24" s="132"/>
      <c r="J24" s="109"/>
      <c r="K24" s="110"/>
      <c r="L24" s="110"/>
      <c r="M24" s="110"/>
      <c r="N24" s="110"/>
      <c r="O24" s="110"/>
    </row>
    <row r="25" spans="1:15" s="4" customFormat="1" x14ac:dyDescent="0.25">
      <c r="A25" s="126" t="s">
        <v>398</v>
      </c>
      <c r="B25" s="127" t="s">
        <v>698</v>
      </c>
      <c r="C25" s="126" t="s">
        <v>7</v>
      </c>
      <c r="D25" s="128" t="s">
        <v>7</v>
      </c>
      <c r="E25" s="129">
        <v>525</v>
      </c>
      <c r="F25" s="133"/>
      <c r="G25" s="130"/>
      <c r="H25" s="139"/>
      <c r="I25" s="132"/>
      <c r="J25" s="109"/>
      <c r="K25" s="110"/>
      <c r="L25" s="110"/>
      <c r="M25" s="110"/>
      <c r="N25" s="110"/>
      <c r="O25" s="110"/>
    </row>
    <row r="26" spans="1:15" s="4" customFormat="1" x14ac:dyDescent="0.25">
      <c r="A26" s="126" t="s">
        <v>660</v>
      </c>
      <c r="B26" s="127" t="s">
        <v>661</v>
      </c>
      <c r="C26" s="126" t="s">
        <v>7</v>
      </c>
      <c r="D26" s="128" t="s">
        <v>7</v>
      </c>
      <c r="E26" s="129">
        <v>285</v>
      </c>
      <c r="F26" s="134"/>
      <c r="G26" s="135"/>
      <c r="H26" s="131"/>
      <c r="I26" s="132"/>
      <c r="J26" s="109"/>
      <c r="K26" s="110"/>
      <c r="L26" s="110"/>
      <c r="M26" s="110"/>
      <c r="N26" s="110"/>
      <c r="O26" s="110"/>
    </row>
    <row r="27" spans="1:15" s="4" customFormat="1" x14ac:dyDescent="0.25">
      <c r="A27" s="126" t="s">
        <v>697</v>
      </c>
      <c r="B27" s="127" t="s">
        <v>507</v>
      </c>
      <c r="C27" s="126" t="s">
        <v>7</v>
      </c>
      <c r="D27" s="128" t="s">
        <v>7</v>
      </c>
      <c r="E27" s="129"/>
      <c r="F27" s="133">
        <v>220</v>
      </c>
      <c r="G27" s="130"/>
      <c r="H27" s="131"/>
      <c r="I27" s="132"/>
      <c r="J27" s="109"/>
      <c r="K27" s="110"/>
      <c r="L27" s="110"/>
      <c r="M27" s="110"/>
      <c r="N27" s="110"/>
      <c r="O27" s="110"/>
    </row>
    <row r="28" spans="1:15" s="4" customFormat="1" ht="15" customHeight="1" x14ac:dyDescent="0.25">
      <c r="A28" s="134" t="s">
        <v>617</v>
      </c>
      <c r="B28" s="141" t="s">
        <v>315</v>
      </c>
      <c r="C28" s="142"/>
      <c r="D28" s="143"/>
      <c r="E28" s="408"/>
      <c r="F28" s="409"/>
      <c r="G28" s="135"/>
      <c r="H28" s="136"/>
      <c r="I28" s="135"/>
      <c r="J28" s="109"/>
      <c r="K28" s="110"/>
      <c r="L28" s="110"/>
      <c r="M28" s="110"/>
      <c r="N28" s="110"/>
      <c r="O28" s="110"/>
    </row>
    <row r="29" spans="1:15" s="4" customFormat="1" ht="15" customHeight="1" x14ac:dyDescent="0.25">
      <c r="A29" s="126" t="s">
        <v>21</v>
      </c>
      <c r="B29" s="127" t="s">
        <v>707</v>
      </c>
      <c r="C29" s="126" t="s">
        <v>7</v>
      </c>
      <c r="D29" s="128" t="s">
        <v>7</v>
      </c>
      <c r="E29" s="129">
        <v>715</v>
      </c>
      <c r="F29" s="140"/>
      <c r="G29" s="131"/>
      <c r="H29" s="131"/>
      <c r="I29" s="132"/>
      <c r="J29" s="109"/>
      <c r="K29" s="110"/>
      <c r="L29" s="110"/>
      <c r="M29" s="110"/>
      <c r="N29" s="110"/>
      <c r="O29" s="110"/>
    </row>
    <row r="30" spans="1:15" s="4" customFormat="1" x14ac:dyDescent="0.25">
      <c r="A30" s="126" t="s">
        <v>22</v>
      </c>
      <c r="B30" s="127" t="s">
        <v>708</v>
      </c>
      <c r="C30" s="126" t="s">
        <v>7</v>
      </c>
      <c r="D30" s="128" t="s">
        <v>7</v>
      </c>
      <c r="E30" s="129">
        <v>700</v>
      </c>
      <c r="F30" s="140"/>
      <c r="G30" s="131"/>
      <c r="H30" s="131"/>
      <c r="I30" s="132"/>
      <c r="J30" s="109"/>
      <c r="K30" s="110"/>
      <c r="L30" s="110"/>
      <c r="M30" s="110"/>
      <c r="N30" s="110"/>
      <c r="O30" s="110"/>
    </row>
    <row r="31" spans="1:15" s="4" customFormat="1" ht="15" customHeight="1" x14ac:dyDescent="0.25">
      <c r="A31" s="126" t="s">
        <v>23</v>
      </c>
      <c r="B31" s="127" t="s">
        <v>709</v>
      </c>
      <c r="C31" s="126" t="s">
        <v>7</v>
      </c>
      <c r="D31" s="128" t="s">
        <v>7</v>
      </c>
      <c r="E31" s="26">
        <v>480</v>
      </c>
      <c r="F31" s="140"/>
      <c r="G31" s="131"/>
      <c r="H31" s="131"/>
      <c r="I31" s="132"/>
      <c r="J31" s="109"/>
      <c r="K31" s="110"/>
      <c r="L31" s="110"/>
      <c r="M31" s="110"/>
      <c r="N31" s="110"/>
      <c r="O31" s="110"/>
    </row>
    <row r="32" spans="1:15" s="4" customFormat="1" ht="15" customHeight="1" x14ac:dyDescent="0.25">
      <c r="A32" s="126" t="s">
        <v>380</v>
      </c>
      <c r="B32" s="144" t="s">
        <v>710</v>
      </c>
      <c r="C32" s="126" t="s">
        <v>7</v>
      </c>
      <c r="D32" s="128" t="s">
        <v>7</v>
      </c>
      <c r="E32" s="133">
        <v>150</v>
      </c>
      <c r="F32" s="140"/>
      <c r="G32" s="137"/>
      <c r="H32" s="139"/>
      <c r="I32" s="132"/>
      <c r="J32" s="109"/>
      <c r="K32" s="110"/>
      <c r="L32" s="110"/>
      <c r="M32" s="110"/>
      <c r="N32" s="110"/>
      <c r="O32" s="110"/>
    </row>
    <row r="33" spans="1:28" s="4" customFormat="1" x14ac:dyDescent="0.25">
      <c r="A33" s="126" t="s">
        <v>381</v>
      </c>
      <c r="B33" s="127" t="s">
        <v>788</v>
      </c>
      <c r="C33" s="126" t="s">
        <v>7</v>
      </c>
      <c r="D33" s="128" t="s">
        <v>7</v>
      </c>
      <c r="E33" s="133">
        <v>420</v>
      </c>
      <c r="F33" s="140"/>
      <c r="G33" s="131"/>
      <c r="H33" s="131"/>
      <c r="I33" s="132"/>
      <c r="J33" s="109"/>
      <c r="K33" s="110"/>
      <c r="L33" s="110"/>
      <c r="M33" s="110"/>
      <c r="N33" s="110"/>
      <c r="O33" s="110"/>
    </row>
    <row r="34" spans="1:28" s="4" customFormat="1" x14ac:dyDescent="0.25">
      <c r="A34" s="126" t="s">
        <v>382</v>
      </c>
      <c r="B34" s="127" t="s">
        <v>789</v>
      </c>
      <c r="C34" s="126" t="s">
        <v>7</v>
      </c>
      <c r="D34" s="128" t="s">
        <v>7</v>
      </c>
      <c r="E34" s="133">
        <v>540</v>
      </c>
      <c r="F34" s="140"/>
      <c r="G34" s="131"/>
      <c r="H34" s="131"/>
      <c r="I34" s="132"/>
      <c r="J34" s="109"/>
      <c r="K34" s="110"/>
      <c r="L34" s="110"/>
      <c r="M34" s="110"/>
      <c r="N34" s="110"/>
      <c r="O34" s="110"/>
    </row>
    <row r="35" spans="1:28" s="4" customFormat="1" x14ac:dyDescent="0.25">
      <c r="A35" s="126" t="s">
        <v>273</v>
      </c>
      <c r="B35" s="127" t="s">
        <v>790</v>
      </c>
      <c r="C35" s="126" t="s">
        <v>7</v>
      </c>
      <c r="D35" s="128" t="s">
        <v>7</v>
      </c>
      <c r="E35" s="133">
        <v>580</v>
      </c>
      <c r="F35" s="140"/>
      <c r="G35" s="131"/>
      <c r="H35" s="131"/>
      <c r="I35" s="132"/>
      <c r="J35" s="109"/>
      <c r="K35" s="110"/>
      <c r="L35" s="110"/>
      <c r="M35" s="110"/>
      <c r="N35" s="110"/>
      <c r="O35" s="110"/>
    </row>
    <row r="36" spans="1:28" s="4" customFormat="1" x14ac:dyDescent="0.25">
      <c r="A36" s="126" t="s">
        <v>313</v>
      </c>
      <c r="B36" s="127" t="s">
        <v>662</v>
      </c>
      <c r="C36" s="126" t="s">
        <v>7</v>
      </c>
      <c r="D36" s="128" t="s">
        <v>7</v>
      </c>
      <c r="E36" s="133">
        <v>285</v>
      </c>
      <c r="F36" s="140"/>
      <c r="G36" s="131"/>
      <c r="H36" s="131"/>
      <c r="I36" s="132"/>
      <c r="J36" s="109"/>
      <c r="K36" s="110"/>
      <c r="L36" s="110"/>
      <c r="M36" s="110"/>
      <c r="N36" s="110"/>
      <c r="O36" s="110"/>
    </row>
    <row r="37" spans="1:28" s="4" customFormat="1" ht="15" customHeight="1" x14ac:dyDescent="0.25">
      <c r="A37" s="126" t="s">
        <v>425</v>
      </c>
      <c r="B37" s="127" t="s">
        <v>335</v>
      </c>
      <c r="C37" s="126" t="s">
        <v>7</v>
      </c>
      <c r="D37" s="128" t="s">
        <v>7</v>
      </c>
      <c r="E37" s="133">
        <v>900</v>
      </c>
      <c r="F37" s="140"/>
      <c r="G37" s="131"/>
      <c r="H37" s="131"/>
      <c r="I37" s="132"/>
      <c r="J37" s="109"/>
      <c r="K37" s="110"/>
      <c r="L37" s="110"/>
      <c r="M37" s="110"/>
      <c r="N37" s="110"/>
      <c r="O37" s="110"/>
    </row>
    <row r="38" spans="1:28" s="4" customFormat="1" ht="15" customHeight="1" x14ac:dyDescent="0.25">
      <c r="A38" s="126" t="s">
        <v>648</v>
      </c>
      <c r="B38" s="127" t="s">
        <v>458</v>
      </c>
      <c r="C38" s="126" t="s">
        <v>7</v>
      </c>
      <c r="D38" s="128" t="s">
        <v>7</v>
      </c>
      <c r="E38" s="133">
        <v>575</v>
      </c>
      <c r="F38" s="140"/>
      <c r="G38" s="137"/>
      <c r="H38" s="131"/>
      <c r="I38" s="132"/>
      <c r="J38" s="109"/>
      <c r="K38" s="110"/>
      <c r="L38" s="110"/>
      <c r="M38" s="110"/>
      <c r="N38" s="110"/>
      <c r="O38" s="110"/>
    </row>
    <row r="39" spans="1:28" s="4" customFormat="1" ht="15" customHeight="1" x14ac:dyDescent="0.25">
      <c r="A39" s="126" t="s">
        <v>663</v>
      </c>
      <c r="B39" s="127" t="s">
        <v>699</v>
      </c>
      <c r="C39" s="126" t="s">
        <v>7</v>
      </c>
      <c r="D39" s="128" t="s">
        <v>7</v>
      </c>
      <c r="E39" s="133">
        <v>250</v>
      </c>
      <c r="F39" s="140"/>
      <c r="G39" s="137"/>
      <c r="H39" s="139"/>
      <c r="I39" s="132"/>
      <c r="J39" s="109"/>
      <c r="K39" s="110"/>
      <c r="L39" s="110"/>
      <c r="M39" s="110"/>
      <c r="N39" s="110"/>
      <c r="O39" s="110"/>
    </row>
    <row r="40" spans="1:28" s="4" customFormat="1" x14ac:dyDescent="0.25">
      <c r="A40" s="126" t="s">
        <v>688</v>
      </c>
      <c r="B40" s="127" t="s">
        <v>403</v>
      </c>
      <c r="C40" s="126" t="s">
        <v>7</v>
      </c>
      <c r="D40" s="128" t="s">
        <v>7</v>
      </c>
      <c r="E40" s="133">
        <v>575</v>
      </c>
      <c r="F40" s="140"/>
      <c r="G40" s="137"/>
      <c r="H40" s="131"/>
      <c r="I40" s="132"/>
      <c r="J40" s="109"/>
      <c r="K40" s="110"/>
      <c r="L40" s="110"/>
      <c r="M40" s="110"/>
      <c r="N40" s="110"/>
      <c r="O40" s="110"/>
    </row>
    <row r="41" spans="1:28" s="4" customFormat="1" x14ac:dyDescent="0.25">
      <c r="A41" s="126" t="s">
        <v>689</v>
      </c>
      <c r="B41" s="127" t="s">
        <v>700</v>
      </c>
      <c r="C41" s="126" t="s">
        <v>7</v>
      </c>
      <c r="D41" s="128" t="s">
        <v>7</v>
      </c>
      <c r="E41" s="133">
        <v>630</v>
      </c>
      <c r="F41" s="140"/>
      <c r="G41" s="137"/>
      <c r="H41" s="131"/>
      <c r="I41" s="232"/>
      <c r="J41" s="232"/>
      <c r="K41" s="232"/>
      <c r="L41" s="110"/>
      <c r="M41" s="110"/>
      <c r="N41" s="110"/>
      <c r="O41" s="110"/>
    </row>
    <row r="42" spans="1:28" s="4" customFormat="1" ht="15" customHeight="1" x14ac:dyDescent="0.25">
      <c r="A42" s="126" t="s">
        <v>701</v>
      </c>
      <c r="B42" s="127" t="s">
        <v>461</v>
      </c>
      <c r="C42" s="126" t="s">
        <v>7</v>
      </c>
      <c r="D42" s="128" t="s">
        <v>7</v>
      </c>
      <c r="E42" s="133">
        <v>450</v>
      </c>
      <c r="F42" s="140"/>
      <c r="G42" s="137"/>
      <c r="H42" s="131"/>
      <c r="I42" s="232"/>
      <c r="J42" s="333"/>
      <c r="K42" s="333"/>
      <c r="L42" s="333"/>
      <c r="M42" s="333"/>
      <c r="N42" s="333"/>
      <c r="O42" s="333"/>
    </row>
    <row r="43" spans="1:28" s="4" customFormat="1" ht="15" customHeight="1" x14ac:dyDescent="0.25">
      <c r="A43" s="134" t="s">
        <v>650</v>
      </c>
      <c r="B43" s="141" t="s">
        <v>651</v>
      </c>
      <c r="C43" s="126" t="s">
        <v>7</v>
      </c>
      <c r="D43" s="128" t="s">
        <v>7</v>
      </c>
      <c r="E43" s="145">
        <v>715</v>
      </c>
      <c r="F43" s="146"/>
      <c r="G43" s="137"/>
      <c r="H43" s="131"/>
      <c r="I43" s="132"/>
      <c r="J43" s="334"/>
      <c r="K43" s="334"/>
      <c r="L43" s="334"/>
      <c r="M43" s="334"/>
      <c r="N43" s="334"/>
      <c r="O43" s="334"/>
    </row>
    <row r="44" spans="1:28" s="4" customFormat="1" ht="15" customHeight="1" x14ac:dyDescent="0.25">
      <c r="A44" s="126"/>
      <c r="B44" s="229"/>
      <c r="C44" s="154"/>
      <c r="D44" s="155"/>
      <c r="E44" s="145"/>
      <c r="F44" s="146"/>
      <c r="G44" s="137"/>
      <c r="H44" s="131"/>
      <c r="I44" s="132"/>
      <c r="J44" s="109"/>
      <c r="K44" s="110"/>
      <c r="L44" s="110"/>
      <c r="M44" s="110"/>
      <c r="N44" s="110"/>
      <c r="O44" s="110"/>
    </row>
    <row r="45" spans="1:28" s="18" customFormat="1" x14ac:dyDescent="0.25">
      <c r="A45" s="14">
        <v>2</v>
      </c>
      <c r="B45" s="54" t="s">
        <v>24</v>
      </c>
      <c r="C45" s="25"/>
      <c r="D45" s="37"/>
      <c r="E45" s="410" t="s">
        <v>518</v>
      </c>
      <c r="F45" s="410"/>
      <c r="G45" s="410"/>
      <c r="H45" s="410"/>
      <c r="I45" s="422" t="s">
        <v>520</v>
      </c>
      <c r="J45" s="423"/>
      <c r="K45" s="423"/>
      <c r="L45" s="424"/>
      <c r="M45" s="422" t="s">
        <v>521</v>
      </c>
      <c r="N45" s="423"/>
      <c r="O45" s="423"/>
      <c r="P45" s="424"/>
      <c r="Q45" s="410" t="s">
        <v>1536</v>
      </c>
      <c r="R45" s="410"/>
      <c r="S45" s="410"/>
      <c r="T45" s="410"/>
      <c r="U45" s="422" t="s">
        <v>1537</v>
      </c>
      <c r="V45" s="423"/>
      <c r="W45" s="423"/>
      <c r="X45" s="424"/>
      <c r="Y45" s="422" t="s">
        <v>1538</v>
      </c>
      <c r="Z45" s="423"/>
      <c r="AA45" s="423"/>
      <c r="AB45" s="424"/>
    </row>
    <row r="46" spans="1:28" s="4" customFormat="1" ht="15" customHeight="1" x14ac:dyDescent="0.25">
      <c r="A46" s="134" t="s">
        <v>618</v>
      </c>
      <c r="B46" s="320" t="s">
        <v>1535</v>
      </c>
      <c r="C46" s="321"/>
      <c r="D46" s="322"/>
      <c r="E46" s="147" t="s">
        <v>519</v>
      </c>
      <c r="F46" s="147" t="s">
        <v>338</v>
      </c>
      <c r="G46" s="323" t="s">
        <v>336</v>
      </c>
      <c r="H46" s="323" t="s">
        <v>337</v>
      </c>
      <c r="I46" s="147" t="s">
        <v>519</v>
      </c>
      <c r="J46" s="148" t="s">
        <v>338</v>
      </c>
      <c r="K46" s="323" t="s">
        <v>336</v>
      </c>
      <c r="L46" s="323" t="s">
        <v>337</v>
      </c>
      <c r="M46" s="147" t="s">
        <v>519</v>
      </c>
      <c r="N46" s="147" t="s">
        <v>338</v>
      </c>
      <c r="O46" s="323" t="s">
        <v>336</v>
      </c>
      <c r="P46" s="149" t="s">
        <v>337</v>
      </c>
      <c r="Q46" s="147" t="s">
        <v>519</v>
      </c>
      <c r="R46" s="147" t="s">
        <v>338</v>
      </c>
      <c r="S46" s="323" t="s">
        <v>336</v>
      </c>
      <c r="T46" s="323" t="s">
        <v>337</v>
      </c>
      <c r="U46" s="147" t="s">
        <v>519</v>
      </c>
      <c r="V46" s="148" t="s">
        <v>338</v>
      </c>
      <c r="W46" s="323" t="s">
        <v>336</v>
      </c>
      <c r="X46" s="323" t="s">
        <v>337</v>
      </c>
      <c r="Y46" s="147" t="s">
        <v>519</v>
      </c>
      <c r="Z46" s="147" t="s">
        <v>338</v>
      </c>
      <c r="AA46" s="323" t="s">
        <v>336</v>
      </c>
      <c r="AB46" s="149" t="s">
        <v>337</v>
      </c>
    </row>
    <row r="47" spans="1:28" s="4" customFormat="1" ht="15" customHeight="1" x14ac:dyDescent="0.25">
      <c r="A47" s="126" t="s">
        <v>25</v>
      </c>
      <c r="B47" s="127" t="s">
        <v>26</v>
      </c>
      <c r="C47" s="126" t="s">
        <v>27</v>
      </c>
      <c r="D47" s="150" t="s">
        <v>7</v>
      </c>
      <c r="E47" s="147">
        <v>22500</v>
      </c>
      <c r="F47" s="133">
        <f t="shared" ref="F47:F62" si="0">E47*0.95</f>
        <v>21375</v>
      </c>
      <c r="G47" s="133">
        <f>E47/5</f>
        <v>4500</v>
      </c>
      <c r="H47" s="133">
        <f t="shared" ref="H47:H62" si="1">E47*1.01/6</f>
        <v>3787.5</v>
      </c>
      <c r="I47" s="147">
        <v>20250</v>
      </c>
      <c r="J47" s="151">
        <f t="shared" ref="J47:J62" si="2">I47*0.95</f>
        <v>19237.5</v>
      </c>
      <c r="K47" s="133">
        <f t="shared" ref="K47:K62" si="3">I47/5</f>
        <v>4050</v>
      </c>
      <c r="L47" s="133">
        <f t="shared" ref="L47:L62" si="4">I47*1.01/6</f>
        <v>3408.75</v>
      </c>
      <c r="M47" s="147">
        <v>19125</v>
      </c>
      <c r="N47" s="133">
        <f t="shared" ref="N47:N62" si="5">M47*0.95</f>
        <v>18168.75</v>
      </c>
      <c r="O47" s="133">
        <f t="shared" ref="O47:O62" si="6">M47/5</f>
        <v>3825</v>
      </c>
      <c r="P47" s="152">
        <f t="shared" ref="P47:P62" si="7">M47*1.01/6</f>
        <v>3219.375</v>
      </c>
      <c r="Q47" s="147">
        <v>18000</v>
      </c>
      <c r="R47" s="133">
        <f t="shared" ref="R47:R62" si="8">Q47*0.95</f>
        <v>17100</v>
      </c>
      <c r="S47" s="133">
        <f>Q47/5</f>
        <v>3600</v>
      </c>
      <c r="T47" s="133">
        <f t="shared" ref="T47:T62" si="9">Q47*1.01/6</f>
        <v>3030</v>
      </c>
      <c r="U47" s="147">
        <v>16875</v>
      </c>
      <c r="V47" s="151">
        <f t="shared" ref="V47:V62" si="10">U47*0.95</f>
        <v>16031.25</v>
      </c>
      <c r="W47" s="133">
        <f t="shared" ref="W47:W62" si="11">U47/5</f>
        <v>3375</v>
      </c>
      <c r="X47" s="133">
        <f t="shared" ref="X47:X62" si="12">U47*1.01/6</f>
        <v>2840.625</v>
      </c>
      <c r="Y47" s="147">
        <v>15750</v>
      </c>
      <c r="Z47" s="133">
        <f t="shared" ref="Z47:Z64" si="13">Y47*0.95</f>
        <v>14962.5</v>
      </c>
      <c r="AA47" s="133">
        <f t="shared" ref="AA47:AA64" si="14">Y47/5</f>
        <v>3150</v>
      </c>
      <c r="AB47" s="152">
        <f t="shared" ref="AB47:AB64" si="15">Y47*1.01/6</f>
        <v>2651.25</v>
      </c>
    </row>
    <row r="48" spans="1:28" s="4" customFormat="1" ht="15" customHeight="1" x14ac:dyDescent="0.25">
      <c r="A48" s="126" t="s">
        <v>28</v>
      </c>
      <c r="B48" s="127" t="s">
        <v>29</v>
      </c>
      <c r="C48" s="126" t="s">
        <v>27</v>
      </c>
      <c r="D48" s="150" t="s">
        <v>7</v>
      </c>
      <c r="E48" s="147">
        <v>6000</v>
      </c>
      <c r="F48" s="133">
        <f t="shared" si="0"/>
        <v>5700</v>
      </c>
      <c r="G48" s="133">
        <f t="shared" ref="G48:G62" si="16">E48/5</f>
        <v>1200</v>
      </c>
      <c r="H48" s="133">
        <f t="shared" si="1"/>
        <v>1010</v>
      </c>
      <c r="I48" s="147">
        <v>5700</v>
      </c>
      <c r="J48" s="151">
        <f t="shared" si="2"/>
        <v>5415</v>
      </c>
      <c r="K48" s="133">
        <f t="shared" si="3"/>
        <v>1140</v>
      </c>
      <c r="L48" s="133">
        <f t="shared" si="4"/>
        <v>959.5</v>
      </c>
      <c r="M48" s="147">
        <v>5400</v>
      </c>
      <c r="N48" s="133">
        <f t="shared" si="5"/>
        <v>5130</v>
      </c>
      <c r="O48" s="133">
        <f t="shared" si="6"/>
        <v>1080</v>
      </c>
      <c r="P48" s="152">
        <f t="shared" si="7"/>
        <v>909</v>
      </c>
      <c r="Q48" s="147">
        <v>5100</v>
      </c>
      <c r="R48" s="133">
        <f t="shared" si="8"/>
        <v>4845</v>
      </c>
      <c r="S48" s="133">
        <f t="shared" ref="S48:S62" si="17">Q48/5</f>
        <v>1020</v>
      </c>
      <c r="T48" s="133">
        <f t="shared" si="9"/>
        <v>858.5</v>
      </c>
      <c r="U48" s="147">
        <v>4950</v>
      </c>
      <c r="V48" s="151">
        <f t="shared" si="10"/>
        <v>4702.5</v>
      </c>
      <c r="W48" s="133">
        <f t="shared" si="11"/>
        <v>990</v>
      </c>
      <c r="X48" s="133">
        <f t="shared" si="12"/>
        <v>833.25</v>
      </c>
      <c r="Y48" s="147">
        <v>4590</v>
      </c>
      <c r="Z48" s="133">
        <f t="shared" si="13"/>
        <v>4360.5</v>
      </c>
      <c r="AA48" s="133">
        <f t="shared" si="14"/>
        <v>918</v>
      </c>
      <c r="AB48" s="152">
        <f t="shared" si="15"/>
        <v>772.65</v>
      </c>
    </row>
    <row r="49" spans="1:28" s="4" customFormat="1" ht="15" customHeight="1" x14ac:dyDescent="0.25">
      <c r="A49" s="126" t="s">
        <v>30</v>
      </c>
      <c r="B49" s="127" t="s">
        <v>31</v>
      </c>
      <c r="C49" s="126" t="s">
        <v>27</v>
      </c>
      <c r="D49" s="150" t="s">
        <v>7</v>
      </c>
      <c r="E49" s="147">
        <v>6000</v>
      </c>
      <c r="F49" s="133">
        <f t="shared" si="0"/>
        <v>5700</v>
      </c>
      <c r="G49" s="133">
        <f t="shared" si="16"/>
        <v>1200</v>
      </c>
      <c r="H49" s="133">
        <f t="shared" si="1"/>
        <v>1010</v>
      </c>
      <c r="I49" s="147">
        <v>5700</v>
      </c>
      <c r="J49" s="151">
        <f t="shared" si="2"/>
        <v>5415</v>
      </c>
      <c r="K49" s="133">
        <f t="shared" si="3"/>
        <v>1140</v>
      </c>
      <c r="L49" s="133">
        <f t="shared" si="4"/>
        <v>959.5</v>
      </c>
      <c r="M49" s="147">
        <v>5400</v>
      </c>
      <c r="N49" s="133">
        <f t="shared" si="5"/>
        <v>5130</v>
      </c>
      <c r="O49" s="133">
        <f t="shared" si="6"/>
        <v>1080</v>
      </c>
      <c r="P49" s="152">
        <f t="shared" si="7"/>
        <v>909</v>
      </c>
      <c r="Q49" s="147">
        <v>5100</v>
      </c>
      <c r="R49" s="133">
        <f t="shared" si="8"/>
        <v>4845</v>
      </c>
      <c r="S49" s="133">
        <f t="shared" si="17"/>
        <v>1020</v>
      </c>
      <c r="T49" s="133">
        <f t="shared" si="9"/>
        <v>858.5</v>
      </c>
      <c r="U49" s="147">
        <v>4950</v>
      </c>
      <c r="V49" s="151">
        <f t="shared" si="10"/>
        <v>4702.5</v>
      </c>
      <c r="W49" s="133">
        <f t="shared" si="11"/>
        <v>990</v>
      </c>
      <c r="X49" s="133">
        <f t="shared" si="12"/>
        <v>833.25</v>
      </c>
      <c r="Y49" s="147">
        <v>4590</v>
      </c>
      <c r="Z49" s="133">
        <f t="shared" si="13"/>
        <v>4360.5</v>
      </c>
      <c r="AA49" s="133">
        <f t="shared" si="14"/>
        <v>918</v>
      </c>
      <c r="AB49" s="152">
        <f t="shared" si="15"/>
        <v>772.65</v>
      </c>
    </row>
    <row r="50" spans="1:28" s="4" customFormat="1" ht="15" customHeight="1" x14ac:dyDescent="0.25">
      <c r="A50" s="126" t="s">
        <v>32</v>
      </c>
      <c r="B50" s="127" t="s">
        <v>33</v>
      </c>
      <c r="C50" s="126" t="s">
        <v>27</v>
      </c>
      <c r="D50" s="150" t="s">
        <v>7</v>
      </c>
      <c r="E50" s="147">
        <v>6000</v>
      </c>
      <c r="F50" s="133">
        <f t="shared" si="0"/>
        <v>5700</v>
      </c>
      <c r="G50" s="133">
        <f t="shared" si="16"/>
        <v>1200</v>
      </c>
      <c r="H50" s="133">
        <f t="shared" si="1"/>
        <v>1010</v>
      </c>
      <c r="I50" s="147">
        <v>5700</v>
      </c>
      <c r="J50" s="151">
        <f t="shared" si="2"/>
        <v>5415</v>
      </c>
      <c r="K50" s="133">
        <f t="shared" si="3"/>
        <v>1140</v>
      </c>
      <c r="L50" s="133">
        <f t="shared" si="4"/>
        <v>959.5</v>
      </c>
      <c r="M50" s="147">
        <v>5400</v>
      </c>
      <c r="N50" s="133">
        <f t="shared" si="5"/>
        <v>5130</v>
      </c>
      <c r="O50" s="133">
        <f t="shared" si="6"/>
        <v>1080</v>
      </c>
      <c r="P50" s="152">
        <f t="shared" si="7"/>
        <v>909</v>
      </c>
      <c r="Q50" s="147">
        <v>5100</v>
      </c>
      <c r="R50" s="133">
        <f t="shared" si="8"/>
        <v>4845</v>
      </c>
      <c r="S50" s="133">
        <f t="shared" si="17"/>
        <v>1020</v>
      </c>
      <c r="T50" s="133">
        <f t="shared" si="9"/>
        <v>858.5</v>
      </c>
      <c r="U50" s="147">
        <v>4950</v>
      </c>
      <c r="V50" s="151">
        <f t="shared" si="10"/>
        <v>4702.5</v>
      </c>
      <c r="W50" s="133">
        <f t="shared" si="11"/>
        <v>990</v>
      </c>
      <c r="X50" s="133">
        <f t="shared" si="12"/>
        <v>833.25</v>
      </c>
      <c r="Y50" s="147">
        <v>4590</v>
      </c>
      <c r="Z50" s="133">
        <f t="shared" si="13"/>
        <v>4360.5</v>
      </c>
      <c r="AA50" s="133">
        <f t="shared" si="14"/>
        <v>918</v>
      </c>
      <c r="AB50" s="152">
        <f t="shared" si="15"/>
        <v>772.65</v>
      </c>
    </row>
    <row r="51" spans="1:28" s="4" customFormat="1" ht="15" customHeight="1" x14ac:dyDescent="0.25">
      <c r="A51" s="126" t="s">
        <v>34</v>
      </c>
      <c r="B51" s="127" t="s">
        <v>35</v>
      </c>
      <c r="C51" s="126" t="s">
        <v>27</v>
      </c>
      <c r="D51" s="150" t="s">
        <v>7</v>
      </c>
      <c r="E51" s="147">
        <v>7500</v>
      </c>
      <c r="F51" s="133">
        <f t="shared" si="0"/>
        <v>7125</v>
      </c>
      <c r="G51" s="133">
        <f t="shared" si="16"/>
        <v>1500</v>
      </c>
      <c r="H51" s="133">
        <f t="shared" si="1"/>
        <v>1262.5</v>
      </c>
      <c r="I51" s="147">
        <v>7125</v>
      </c>
      <c r="J51" s="151">
        <f t="shared" si="2"/>
        <v>6768.75</v>
      </c>
      <c r="K51" s="133">
        <f t="shared" si="3"/>
        <v>1425</v>
      </c>
      <c r="L51" s="133">
        <f t="shared" si="4"/>
        <v>1199.375</v>
      </c>
      <c r="M51" s="147">
        <v>6750</v>
      </c>
      <c r="N51" s="133">
        <f t="shared" si="5"/>
        <v>6412.5</v>
      </c>
      <c r="O51" s="133">
        <f t="shared" si="6"/>
        <v>1350</v>
      </c>
      <c r="P51" s="152">
        <f t="shared" si="7"/>
        <v>1136.25</v>
      </c>
      <c r="Q51" s="147">
        <v>6375</v>
      </c>
      <c r="R51" s="133">
        <f t="shared" si="8"/>
        <v>6056.25</v>
      </c>
      <c r="S51" s="133">
        <f t="shared" si="17"/>
        <v>1275</v>
      </c>
      <c r="T51" s="133">
        <f t="shared" si="9"/>
        <v>1073.125</v>
      </c>
      <c r="U51" s="147">
        <v>6187.5</v>
      </c>
      <c r="V51" s="151">
        <f t="shared" si="10"/>
        <v>5878.125</v>
      </c>
      <c r="W51" s="133">
        <f t="shared" si="11"/>
        <v>1237.5</v>
      </c>
      <c r="X51" s="133">
        <f t="shared" si="12"/>
        <v>1041.5625</v>
      </c>
      <c r="Y51" s="147">
        <v>6000</v>
      </c>
      <c r="Z51" s="133">
        <f t="shared" si="13"/>
        <v>5700</v>
      </c>
      <c r="AA51" s="133">
        <f t="shared" si="14"/>
        <v>1200</v>
      </c>
      <c r="AB51" s="152">
        <f t="shared" si="15"/>
        <v>1010</v>
      </c>
    </row>
    <row r="52" spans="1:28" s="4" customFormat="1" ht="15" customHeight="1" x14ac:dyDescent="0.25">
      <c r="A52" s="126" t="s">
        <v>36</v>
      </c>
      <c r="B52" s="127" t="s">
        <v>641</v>
      </c>
      <c r="C52" s="126" t="s">
        <v>27</v>
      </c>
      <c r="D52" s="150" t="s">
        <v>7</v>
      </c>
      <c r="E52" s="147">
        <v>6000</v>
      </c>
      <c r="F52" s="133">
        <f t="shared" si="0"/>
        <v>5700</v>
      </c>
      <c r="G52" s="133">
        <f t="shared" si="16"/>
        <v>1200</v>
      </c>
      <c r="H52" s="133">
        <f t="shared" si="1"/>
        <v>1010</v>
      </c>
      <c r="I52" s="147">
        <v>5700</v>
      </c>
      <c r="J52" s="151">
        <f t="shared" si="2"/>
        <v>5415</v>
      </c>
      <c r="K52" s="133">
        <f t="shared" si="3"/>
        <v>1140</v>
      </c>
      <c r="L52" s="133">
        <f t="shared" si="4"/>
        <v>959.5</v>
      </c>
      <c r="M52" s="147">
        <v>5400</v>
      </c>
      <c r="N52" s="133">
        <f t="shared" si="5"/>
        <v>5130</v>
      </c>
      <c r="O52" s="133">
        <f t="shared" si="6"/>
        <v>1080</v>
      </c>
      <c r="P52" s="152">
        <f t="shared" si="7"/>
        <v>909</v>
      </c>
      <c r="Q52" s="147">
        <v>5100</v>
      </c>
      <c r="R52" s="133">
        <f t="shared" si="8"/>
        <v>4845</v>
      </c>
      <c r="S52" s="133">
        <f t="shared" si="17"/>
        <v>1020</v>
      </c>
      <c r="T52" s="133">
        <f t="shared" si="9"/>
        <v>858.5</v>
      </c>
      <c r="U52" s="147">
        <v>4950</v>
      </c>
      <c r="V52" s="151">
        <f t="shared" si="10"/>
        <v>4702.5</v>
      </c>
      <c r="W52" s="133">
        <f t="shared" si="11"/>
        <v>990</v>
      </c>
      <c r="X52" s="133">
        <f t="shared" si="12"/>
        <v>833.25</v>
      </c>
      <c r="Y52" s="147">
        <v>4590</v>
      </c>
      <c r="Z52" s="133">
        <f t="shared" si="13"/>
        <v>4360.5</v>
      </c>
      <c r="AA52" s="133">
        <f t="shared" si="14"/>
        <v>918</v>
      </c>
      <c r="AB52" s="152">
        <f t="shared" si="15"/>
        <v>772.65</v>
      </c>
    </row>
    <row r="53" spans="1:28" s="4" customFormat="1" ht="15" customHeight="1" x14ac:dyDescent="0.25">
      <c r="A53" s="126" t="s">
        <v>38</v>
      </c>
      <c r="B53" s="127" t="s">
        <v>10</v>
      </c>
      <c r="C53" s="126" t="s">
        <v>39</v>
      </c>
      <c r="D53" s="150" t="s">
        <v>7</v>
      </c>
      <c r="E53" s="147">
        <v>16750</v>
      </c>
      <c r="F53" s="133">
        <f t="shared" si="0"/>
        <v>15912.5</v>
      </c>
      <c r="G53" s="133">
        <f t="shared" si="16"/>
        <v>3350</v>
      </c>
      <c r="H53" s="133">
        <f t="shared" si="1"/>
        <v>2819.5833333333335</v>
      </c>
      <c r="I53" s="147">
        <v>15075</v>
      </c>
      <c r="J53" s="151">
        <f t="shared" si="2"/>
        <v>14321.25</v>
      </c>
      <c r="K53" s="133">
        <f t="shared" si="3"/>
        <v>3015</v>
      </c>
      <c r="L53" s="133">
        <f t="shared" si="4"/>
        <v>2537.625</v>
      </c>
      <c r="M53" s="147">
        <v>14237.5</v>
      </c>
      <c r="N53" s="133">
        <f t="shared" si="5"/>
        <v>13525.625</v>
      </c>
      <c r="O53" s="133">
        <f t="shared" si="6"/>
        <v>2847.5</v>
      </c>
      <c r="P53" s="152">
        <f t="shared" si="7"/>
        <v>2396.6458333333335</v>
      </c>
      <c r="Q53" s="147">
        <v>13400</v>
      </c>
      <c r="R53" s="133">
        <f t="shared" si="8"/>
        <v>12730</v>
      </c>
      <c r="S53" s="133">
        <f t="shared" si="17"/>
        <v>2680</v>
      </c>
      <c r="T53" s="133">
        <f t="shared" si="9"/>
        <v>2255.6666666666665</v>
      </c>
      <c r="U53" s="147">
        <v>12562.5</v>
      </c>
      <c r="V53" s="151">
        <f t="shared" si="10"/>
        <v>11934.375</v>
      </c>
      <c r="W53" s="133">
        <f t="shared" si="11"/>
        <v>2512.5</v>
      </c>
      <c r="X53" s="133">
        <f t="shared" si="12"/>
        <v>2114.6875</v>
      </c>
      <c r="Y53" s="147">
        <v>11725</v>
      </c>
      <c r="Z53" s="133">
        <f t="shared" si="13"/>
        <v>11138.75</v>
      </c>
      <c r="AA53" s="133">
        <f t="shared" si="14"/>
        <v>2345</v>
      </c>
      <c r="AB53" s="152">
        <f t="shared" si="15"/>
        <v>1973.7083333333333</v>
      </c>
    </row>
    <row r="54" spans="1:28" s="4" customFormat="1" ht="15" customHeight="1" x14ac:dyDescent="0.25">
      <c r="A54" s="126" t="s">
        <v>40</v>
      </c>
      <c r="B54" s="127" t="s">
        <v>11</v>
      </c>
      <c r="C54" s="126" t="s">
        <v>39</v>
      </c>
      <c r="D54" s="150" t="s">
        <v>7</v>
      </c>
      <c r="E54" s="147">
        <v>13750</v>
      </c>
      <c r="F54" s="133">
        <f t="shared" si="0"/>
        <v>13062.5</v>
      </c>
      <c r="G54" s="133">
        <f t="shared" si="16"/>
        <v>2750</v>
      </c>
      <c r="H54" s="133">
        <f t="shared" si="1"/>
        <v>2314.5833333333335</v>
      </c>
      <c r="I54" s="147">
        <v>13062.5</v>
      </c>
      <c r="J54" s="151">
        <f t="shared" si="2"/>
        <v>12409.375</v>
      </c>
      <c r="K54" s="133">
        <f t="shared" si="3"/>
        <v>2612.5</v>
      </c>
      <c r="L54" s="133">
        <f t="shared" si="4"/>
        <v>2198.8541666666665</v>
      </c>
      <c r="M54" s="147">
        <v>12375</v>
      </c>
      <c r="N54" s="133">
        <f t="shared" si="5"/>
        <v>11756.25</v>
      </c>
      <c r="O54" s="133">
        <f t="shared" si="6"/>
        <v>2475</v>
      </c>
      <c r="P54" s="152">
        <f t="shared" si="7"/>
        <v>2083.125</v>
      </c>
      <c r="Q54" s="147">
        <v>11687.5</v>
      </c>
      <c r="R54" s="133">
        <f t="shared" si="8"/>
        <v>11103.125</v>
      </c>
      <c r="S54" s="133">
        <f t="shared" si="17"/>
        <v>2337.5</v>
      </c>
      <c r="T54" s="133">
        <f t="shared" si="9"/>
        <v>1967.3958333333333</v>
      </c>
      <c r="U54" s="147">
        <v>11343.75</v>
      </c>
      <c r="V54" s="151">
        <f t="shared" si="10"/>
        <v>10776.5625</v>
      </c>
      <c r="W54" s="133">
        <f t="shared" si="11"/>
        <v>2268.75</v>
      </c>
      <c r="X54" s="133">
        <f t="shared" si="12"/>
        <v>1909.53125</v>
      </c>
      <c r="Y54" s="147">
        <v>11000</v>
      </c>
      <c r="Z54" s="133">
        <f t="shared" si="13"/>
        <v>10450</v>
      </c>
      <c r="AA54" s="133">
        <f t="shared" si="14"/>
        <v>2200</v>
      </c>
      <c r="AB54" s="152">
        <f t="shared" si="15"/>
        <v>1851.6666666666667</v>
      </c>
    </row>
    <row r="55" spans="1:28" s="4" customFormat="1" ht="15" customHeight="1" x14ac:dyDescent="0.25">
      <c r="A55" s="126" t="s">
        <v>41</v>
      </c>
      <c r="B55" s="127" t="s">
        <v>12</v>
      </c>
      <c r="C55" s="126" t="s">
        <v>39</v>
      </c>
      <c r="D55" s="150" t="s">
        <v>7</v>
      </c>
      <c r="E55" s="147">
        <v>12600</v>
      </c>
      <c r="F55" s="133">
        <f t="shared" si="0"/>
        <v>11970</v>
      </c>
      <c r="G55" s="133">
        <f t="shared" si="16"/>
        <v>2520</v>
      </c>
      <c r="H55" s="133">
        <f t="shared" si="1"/>
        <v>2121</v>
      </c>
      <c r="I55" s="147">
        <v>11970</v>
      </c>
      <c r="J55" s="151">
        <f t="shared" si="2"/>
        <v>11371.5</v>
      </c>
      <c r="K55" s="133">
        <f t="shared" si="3"/>
        <v>2394</v>
      </c>
      <c r="L55" s="133">
        <f t="shared" si="4"/>
        <v>2014.95</v>
      </c>
      <c r="M55" s="147">
        <v>11340</v>
      </c>
      <c r="N55" s="133">
        <f t="shared" si="5"/>
        <v>10773</v>
      </c>
      <c r="O55" s="133">
        <f t="shared" si="6"/>
        <v>2268</v>
      </c>
      <c r="P55" s="152">
        <f t="shared" si="7"/>
        <v>1908.8999999999999</v>
      </c>
      <c r="Q55" s="147">
        <v>10710</v>
      </c>
      <c r="R55" s="133">
        <f t="shared" si="8"/>
        <v>10174.5</v>
      </c>
      <c r="S55" s="133">
        <f t="shared" si="17"/>
        <v>2142</v>
      </c>
      <c r="T55" s="133">
        <f t="shared" si="9"/>
        <v>1802.8500000000001</v>
      </c>
      <c r="U55" s="147">
        <v>10080</v>
      </c>
      <c r="V55" s="151">
        <f t="shared" si="10"/>
        <v>9576</v>
      </c>
      <c r="W55" s="133">
        <f t="shared" si="11"/>
        <v>2016</v>
      </c>
      <c r="X55" s="133">
        <f t="shared" si="12"/>
        <v>1696.8</v>
      </c>
      <c r="Y55" s="147">
        <v>9765</v>
      </c>
      <c r="Z55" s="133">
        <f t="shared" si="13"/>
        <v>9276.75</v>
      </c>
      <c r="AA55" s="133">
        <f t="shared" si="14"/>
        <v>1953</v>
      </c>
      <c r="AB55" s="152">
        <f t="shared" si="15"/>
        <v>1643.7749999999999</v>
      </c>
    </row>
    <row r="56" spans="1:28" s="4" customFormat="1" ht="15" customHeight="1" x14ac:dyDescent="0.25">
      <c r="A56" s="126" t="s">
        <v>588</v>
      </c>
      <c r="B56" s="127" t="s">
        <v>44</v>
      </c>
      <c r="C56" s="126" t="s">
        <v>39</v>
      </c>
      <c r="D56" s="150" t="s">
        <v>7</v>
      </c>
      <c r="E56" s="147">
        <v>12600</v>
      </c>
      <c r="F56" s="133">
        <f t="shared" si="0"/>
        <v>11970</v>
      </c>
      <c r="G56" s="133">
        <f t="shared" si="16"/>
        <v>2520</v>
      </c>
      <c r="H56" s="133">
        <f t="shared" si="1"/>
        <v>2121</v>
      </c>
      <c r="I56" s="147">
        <v>11970</v>
      </c>
      <c r="J56" s="151">
        <f t="shared" si="2"/>
        <v>11371.5</v>
      </c>
      <c r="K56" s="133">
        <f t="shared" si="3"/>
        <v>2394</v>
      </c>
      <c r="L56" s="133">
        <f t="shared" si="4"/>
        <v>2014.95</v>
      </c>
      <c r="M56" s="147">
        <v>11340</v>
      </c>
      <c r="N56" s="133">
        <f t="shared" si="5"/>
        <v>10773</v>
      </c>
      <c r="O56" s="133">
        <f t="shared" si="6"/>
        <v>2268</v>
      </c>
      <c r="P56" s="152">
        <f t="shared" si="7"/>
        <v>1908.8999999999999</v>
      </c>
      <c r="Q56" s="147">
        <v>10710</v>
      </c>
      <c r="R56" s="133">
        <f t="shared" si="8"/>
        <v>10174.5</v>
      </c>
      <c r="S56" s="133">
        <f t="shared" si="17"/>
        <v>2142</v>
      </c>
      <c r="T56" s="133">
        <f t="shared" si="9"/>
        <v>1802.8500000000001</v>
      </c>
      <c r="U56" s="147">
        <v>10080</v>
      </c>
      <c r="V56" s="151">
        <f t="shared" si="10"/>
        <v>9576</v>
      </c>
      <c r="W56" s="133">
        <f t="shared" si="11"/>
        <v>2016</v>
      </c>
      <c r="X56" s="133">
        <f t="shared" si="12"/>
        <v>1696.8</v>
      </c>
      <c r="Y56" s="147">
        <v>9765</v>
      </c>
      <c r="Z56" s="133">
        <f t="shared" si="13"/>
        <v>9276.75</v>
      </c>
      <c r="AA56" s="133">
        <f t="shared" si="14"/>
        <v>1953</v>
      </c>
      <c r="AB56" s="152">
        <f t="shared" si="15"/>
        <v>1643.7749999999999</v>
      </c>
    </row>
    <row r="57" spans="1:28" s="4" customFormat="1" ht="15" customHeight="1" x14ac:dyDescent="0.25">
      <c r="A57" s="126" t="s">
        <v>43</v>
      </c>
      <c r="B57" s="127" t="s">
        <v>13</v>
      </c>
      <c r="C57" s="126" t="s">
        <v>46</v>
      </c>
      <c r="D57" s="150" t="s">
        <v>7</v>
      </c>
      <c r="E57" s="147">
        <v>15000</v>
      </c>
      <c r="F57" s="133">
        <f t="shared" si="0"/>
        <v>14250</v>
      </c>
      <c r="G57" s="133">
        <f t="shared" si="16"/>
        <v>3000</v>
      </c>
      <c r="H57" s="133">
        <f t="shared" si="1"/>
        <v>2525</v>
      </c>
      <c r="I57" s="147">
        <v>13500</v>
      </c>
      <c r="J57" s="151">
        <f t="shared" si="2"/>
        <v>12825</v>
      </c>
      <c r="K57" s="133">
        <f t="shared" si="3"/>
        <v>2700</v>
      </c>
      <c r="L57" s="133">
        <f t="shared" si="4"/>
        <v>2272.5</v>
      </c>
      <c r="M57" s="147">
        <v>12000</v>
      </c>
      <c r="N57" s="133">
        <f t="shared" si="5"/>
        <v>11400</v>
      </c>
      <c r="O57" s="133">
        <f t="shared" si="6"/>
        <v>2400</v>
      </c>
      <c r="P57" s="152">
        <f t="shared" si="7"/>
        <v>2020</v>
      </c>
      <c r="Q57" s="147">
        <v>11250</v>
      </c>
      <c r="R57" s="133">
        <f t="shared" si="8"/>
        <v>10687.5</v>
      </c>
      <c r="S57" s="133">
        <f t="shared" si="17"/>
        <v>2250</v>
      </c>
      <c r="T57" s="133">
        <f t="shared" si="9"/>
        <v>1893.75</v>
      </c>
      <c r="U57" s="147">
        <v>10500</v>
      </c>
      <c r="V57" s="151">
        <f t="shared" si="10"/>
        <v>9975</v>
      </c>
      <c r="W57" s="133">
        <f t="shared" si="11"/>
        <v>2100</v>
      </c>
      <c r="X57" s="133">
        <f t="shared" si="12"/>
        <v>1767.5</v>
      </c>
      <c r="Y57" s="147">
        <v>9750</v>
      </c>
      <c r="Z57" s="133">
        <f t="shared" si="13"/>
        <v>9262.5</v>
      </c>
      <c r="AA57" s="133">
        <f t="shared" si="14"/>
        <v>1950</v>
      </c>
      <c r="AB57" s="152">
        <f t="shared" si="15"/>
        <v>1641.25</v>
      </c>
    </row>
    <row r="58" spans="1:28" s="4" customFormat="1" ht="15" customHeight="1" x14ac:dyDescent="0.25">
      <c r="A58" s="126" t="s">
        <v>45</v>
      </c>
      <c r="B58" s="127" t="s">
        <v>14</v>
      </c>
      <c r="C58" s="126" t="s">
        <v>48</v>
      </c>
      <c r="D58" s="150" t="s">
        <v>7</v>
      </c>
      <c r="E58" s="147">
        <v>13750</v>
      </c>
      <c r="F58" s="133">
        <f t="shared" si="0"/>
        <v>13062.5</v>
      </c>
      <c r="G58" s="133">
        <f t="shared" si="16"/>
        <v>2750</v>
      </c>
      <c r="H58" s="133">
        <f t="shared" si="1"/>
        <v>2314.5833333333335</v>
      </c>
      <c r="I58" s="147">
        <v>13062.5</v>
      </c>
      <c r="J58" s="151">
        <f t="shared" si="2"/>
        <v>12409.375</v>
      </c>
      <c r="K58" s="133">
        <f t="shared" si="3"/>
        <v>2612.5</v>
      </c>
      <c r="L58" s="133">
        <f t="shared" si="4"/>
        <v>2198.8541666666665</v>
      </c>
      <c r="M58" s="147">
        <v>12375</v>
      </c>
      <c r="N58" s="133">
        <f t="shared" si="5"/>
        <v>11756.25</v>
      </c>
      <c r="O58" s="133">
        <f t="shared" si="6"/>
        <v>2475</v>
      </c>
      <c r="P58" s="152">
        <f t="shared" si="7"/>
        <v>2083.125</v>
      </c>
      <c r="Q58" s="147">
        <v>11687.5</v>
      </c>
      <c r="R58" s="133">
        <f t="shared" si="8"/>
        <v>11103.125</v>
      </c>
      <c r="S58" s="133">
        <f t="shared" si="17"/>
        <v>2337.5</v>
      </c>
      <c r="T58" s="133">
        <f t="shared" si="9"/>
        <v>1967.3958333333333</v>
      </c>
      <c r="U58" s="147">
        <v>11000</v>
      </c>
      <c r="V58" s="151">
        <f t="shared" si="10"/>
        <v>10450</v>
      </c>
      <c r="W58" s="133">
        <f t="shared" si="11"/>
        <v>2200</v>
      </c>
      <c r="X58" s="133">
        <f t="shared" si="12"/>
        <v>1851.6666666666667</v>
      </c>
      <c r="Y58" s="147">
        <v>10312.5</v>
      </c>
      <c r="Z58" s="133">
        <f t="shared" si="13"/>
        <v>9796.875</v>
      </c>
      <c r="AA58" s="133">
        <f t="shared" si="14"/>
        <v>2062.5</v>
      </c>
      <c r="AB58" s="152">
        <f t="shared" si="15"/>
        <v>1735.9375</v>
      </c>
    </row>
    <row r="59" spans="1:28" s="4" customFormat="1" ht="15" customHeight="1" x14ac:dyDescent="0.25">
      <c r="A59" s="126" t="s">
        <v>47</v>
      </c>
      <c r="B59" s="127" t="s">
        <v>15</v>
      </c>
      <c r="C59" s="126" t="s">
        <v>50</v>
      </c>
      <c r="D59" s="150" t="s">
        <v>7</v>
      </c>
      <c r="E59" s="147">
        <v>5700</v>
      </c>
      <c r="F59" s="133">
        <f t="shared" si="0"/>
        <v>5415</v>
      </c>
      <c r="G59" s="133">
        <f t="shared" si="16"/>
        <v>1140</v>
      </c>
      <c r="H59" s="133">
        <f t="shared" si="1"/>
        <v>959.5</v>
      </c>
      <c r="I59" s="147">
        <v>5130</v>
      </c>
      <c r="J59" s="151">
        <f t="shared" si="2"/>
        <v>4873.5</v>
      </c>
      <c r="K59" s="133">
        <f t="shared" si="3"/>
        <v>1026</v>
      </c>
      <c r="L59" s="133">
        <f t="shared" si="4"/>
        <v>863.55000000000007</v>
      </c>
      <c r="M59" s="147">
        <v>4845</v>
      </c>
      <c r="N59" s="133">
        <f t="shared" si="5"/>
        <v>4602.75</v>
      </c>
      <c r="O59" s="133">
        <f t="shared" si="6"/>
        <v>969</v>
      </c>
      <c r="P59" s="152">
        <f t="shared" si="7"/>
        <v>815.57499999999993</v>
      </c>
      <c r="Q59" s="147">
        <v>4560</v>
      </c>
      <c r="R59" s="133">
        <f t="shared" si="8"/>
        <v>4332</v>
      </c>
      <c r="S59" s="133">
        <f t="shared" si="17"/>
        <v>912</v>
      </c>
      <c r="T59" s="133">
        <f t="shared" si="9"/>
        <v>767.6</v>
      </c>
      <c r="U59" s="147">
        <v>4275</v>
      </c>
      <c r="V59" s="151">
        <f t="shared" si="10"/>
        <v>4061.25</v>
      </c>
      <c r="W59" s="133">
        <f t="shared" si="11"/>
        <v>855</v>
      </c>
      <c r="X59" s="133">
        <f t="shared" si="12"/>
        <v>719.625</v>
      </c>
      <c r="Y59" s="147">
        <v>3990</v>
      </c>
      <c r="Z59" s="133">
        <f t="shared" si="13"/>
        <v>3790.5</v>
      </c>
      <c r="AA59" s="133">
        <f t="shared" si="14"/>
        <v>798</v>
      </c>
      <c r="AB59" s="152">
        <f t="shared" si="15"/>
        <v>671.65</v>
      </c>
    </row>
    <row r="60" spans="1:28" s="4" customFormat="1" ht="15" customHeight="1" x14ac:dyDescent="0.25">
      <c r="A60" s="126" t="s">
        <v>49</v>
      </c>
      <c r="B60" s="127" t="s">
        <v>16</v>
      </c>
      <c r="C60" s="126" t="s">
        <v>52</v>
      </c>
      <c r="D60" s="150" t="s">
        <v>7</v>
      </c>
      <c r="E60" s="147">
        <v>9000</v>
      </c>
      <c r="F60" s="133">
        <f t="shared" si="0"/>
        <v>8550</v>
      </c>
      <c r="G60" s="133">
        <f t="shared" si="16"/>
        <v>1800</v>
      </c>
      <c r="H60" s="133">
        <f t="shared" si="1"/>
        <v>1515</v>
      </c>
      <c r="I60" s="147">
        <v>8775</v>
      </c>
      <c r="J60" s="151">
        <f t="shared" si="2"/>
        <v>8336.25</v>
      </c>
      <c r="K60" s="133">
        <f t="shared" si="3"/>
        <v>1755</v>
      </c>
      <c r="L60" s="133">
        <f t="shared" si="4"/>
        <v>1477.125</v>
      </c>
      <c r="M60" s="147">
        <v>8550</v>
      </c>
      <c r="N60" s="133">
        <f t="shared" si="5"/>
        <v>8122.5</v>
      </c>
      <c r="O60" s="133">
        <f t="shared" si="6"/>
        <v>1710</v>
      </c>
      <c r="P60" s="152">
        <f t="shared" si="7"/>
        <v>1439.25</v>
      </c>
      <c r="Q60" s="147">
        <v>8325</v>
      </c>
      <c r="R60" s="133">
        <f t="shared" si="8"/>
        <v>7908.75</v>
      </c>
      <c r="S60" s="133">
        <f t="shared" si="17"/>
        <v>1665</v>
      </c>
      <c r="T60" s="133">
        <f t="shared" si="9"/>
        <v>1401.375</v>
      </c>
      <c r="U60" s="147">
        <v>8100</v>
      </c>
      <c r="V60" s="151">
        <f t="shared" si="10"/>
        <v>7695</v>
      </c>
      <c r="W60" s="133">
        <f t="shared" si="11"/>
        <v>1620</v>
      </c>
      <c r="X60" s="133">
        <f t="shared" si="12"/>
        <v>1363.5</v>
      </c>
      <c r="Y60" s="147">
        <v>8000</v>
      </c>
      <c r="Z60" s="133">
        <f t="shared" si="13"/>
        <v>7600</v>
      </c>
      <c r="AA60" s="133">
        <f t="shared" si="14"/>
        <v>1600</v>
      </c>
      <c r="AB60" s="152">
        <f t="shared" si="15"/>
        <v>1346.6666666666667</v>
      </c>
    </row>
    <row r="61" spans="1:28" s="4" customFormat="1" ht="15" customHeight="1" x14ac:dyDescent="0.25">
      <c r="A61" s="126" t="s">
        <v>51</v>
      </c>
      <c r="B61" s="127" t="s">
        <v>54</v>
      </c>
      <c r="C61" s="126" t="s">
        <v>52</v>
      </c>
      <c r="D61" s="150" t="s">
        <v>7</v>
      </c>
      <c r="E61" s="147">
        <v>9000</v>
      </c>
      <c r="F61" s="133">
        <f t="shared" si="0"/>
        <v>8550</v>
      </c>
      <c r="G61" s="133">
        <f t="shared" si="16"/>
        <v>1800</v>
      </c>
      <c r="H61" s="133">
        <f t="shared" si="1"/>
        <v>1515</v>
      </c>
      <c r="I61" s="147">
        <v>8550</v>
      </c>
      <c r="J61" s="151">
        <f t="shared" si="2"/>
        <v>8122.5</v>
      </c>
      <c r="K61" s="133">
        <f t="shared" si="3"/>
        <v>1710</v>
      </c>
      <c r="L61" s="133">
        <f t="shared" si="4"/>
        <v>1439.25</v>
      </c>
      <c r="M61" s="147">
        <v>8000</v>
      </c>
      <c r="N61" s="133">
        <f t="shared" si="5"/>
        <v>7600</v>
      </c>
      <c r="O61" s="133">
        <f t="shared" si="6"/>
        <v>1600</v>
      </c>
      <c r="P61" s="152">
        <f t="shared" si="7"/>
        <v>1346.6666666666667</v>
      </c>
      <c r="Q61" s="147">
        <v>7650</v>
      </c>
      <c r="R61" s="133">
        <f t="shared" si="8"/>
        <v>7267.5</v>
      </c>
      <c r="S61" s="133">
        <f t="shared" si="17"/>
        <v>1530</v>
      </c>
      <c r="T61" s="133">
        <f t="shared" si="9"/>
        <v>1287.75</v>
      </c>
      <c r="U61" s="147">
        <v>7425</v>
      </c>
      <c r="V61" s="151">
        <f t="shared" si="10"/>
        <v>7053.75</v>
      </c>
      <c r="W61" s="133">
        <f t="shared" si="11"/>
        <v>1485</v>
      </c>
      <c r="X61" s="133">
        <f t="shared" si="12"/>
        <v>1249.875</v>
      </c>
      <c r="Y61" s="147">
        <v>7200</v>
      </c>
      <c r="Z61" s="133">
        <f t="shared" si="13"/>
        <v>6840</v>
      </c>
      <c r="AA61" s="133">
        <f t="shared" si="14"/>
        <v>1440</v>
      </c>
      <c r="AB61" s="152">
        <f t="shared" si="15"/>
        <v>1212</v>
      </c>
    </row>
    <row r="62" spans="1:28" s="4" customFormat="1" ht="15" customHeight="1" x14ac:dyDescent="0.25">
      <c r="A62" s="126" t="s">
        <v>53</v>
      </c>
      <c r="B62" s="127" t="s">
        <v>17</v>
      </c>
      <c r="C62" s="126" t="s">
        <v>56</v>
      </c>
      <c r="D62" s="150" t="s">
        <v>7</v>
      </c>
      <c r="E62" s="147">
        <v>13250</v>
      </c>
      <c r="F62" s="133">
        <f t="shared" si="0"/>
        <v>12587.5</v>
      </c>
      <c r="G62" s="133">
        <f t="shared" si="16"/>
        <v>2650</v>
      </c>
      <c r="H62" s="133">
        <f t="shared" si="1"/>
        <v>2230.4166666666665</v>
      </c>
      <c r="I62" s="147">
        <v>12587.5</v>
      </c>
      <c r="J62" s="151">
        <f t="shared" si="2"/>
        <v>11958.125</v>
      </c>
      <c r="K62" s="133">
        <f t="shared" si="3"/>
        <v>2517.5</v>
      </c>
      <c r="L62" s="133">
        <f t="shared" si="4"/>
        <v>2118.8958333333335</v>
      </c>
      <c r="M62" s="147">
        <v>11399.99525</v>
      </c>
      <c r="N62" s="133">
        <f t="shared" si="5"/>
        <v>10829.9954875</v>
      </c>
      <c r="O62" s="133">
        <f t="shared" si="6"/>
        <v>2279.9990499999999</v>
      </c>
      <c r="P62" s="152">
        <f t="shared" si="7"/>
        <v>1918.9992004166668</v>
      </c>
      <c r="Q62" s="147">
        <v>10931.25</v>
      </c>
      <c r="R62" s="133">
        <f t="shared" si="8"/>
        <v>10384.6875</v>
      </c>
      <c r="S62" s="133">
        <f t="shared" si="17"/>
        <v>2186.25</v>
      </c>
      <c r="T62" s="133">
        <f t="shared" si="9"/>
        <v>1840.09375</v>
      </c>
      <c r="U62" s="147">
        <v>10600</v>
      </c>
      <c r="V62" s="151">
        <f t="shared" si="10"/>
        <v>10070</v>
      </c>
      <c r="W62" s="133">
        <f t="shared" si="11"/>
        <v>2120</v>
      </c>
      <c r="X62" s="133">
        <f t="shared" si="12"/>
        <v>1784.3333333333333</v>
      </c>
      <c r="Y62" s="147">
        <v>10202.5</v>
      </c>
      <c r="Z62" s="133">
        <f t="shared" si="13"/>
        <v>9692.375</v>
      </c>
      <c r="AA62" s="133">
        <f t="shared" si="14"/>
        <v>2040.5</v>
      </c>
      <c r="AB62" s="152">
        <f t="shared" si="15"/>
        <v>1717.4208333333333</v>
      </c>
    </row>
    <row r="63" spans="1:28" s="4" customFormat="1" ht="15" customHeight="1" x14ac:dyDescent="0.25">
      <c r="A63" s="126" t="s">
        <v>55</v>
      </c>
      <c r="B63" s="138" t="s">
        <v>342</v>
      </c>
      <c r="C63" s="126" t="s">
        <v>59</v>
      </c>
      <c r="D63" s="150" t="s">
        <v>7</v>
      </c>
      <c r="E63" s="147"/>
      <c r="F63" s="133"/>
      <c r="G63" s="133"/>
      <c r="H63" s="133"/>
      <c r="I63" s="147"/>
      <c r="J63" s="151"/>
      <c r="K63" s="133"/>
      <c r="L63" s="133"/>
      <c r="M63" s="147"/>
      <c r="N63" s="133"/>
      <c r="O63" s="133"/>
      <c r="P63" s="152"/>
      <c r="Q63" s="147"/>
      <c r="R63" s="133"/>
      <c r="S63" s="133"/>
      <c r="T63" s="133"/>
      <c r="U63" s="147"/>
      <c r="V63" s="151"/>
      <c r="W63" s="133"/>
      <c r="X63" s="133"/>
      <c r="Y63" s="147">
        <v>3750</v>
      </c>
      <c r="Z63" s="133">
        <f t="shared" si="13"/>
        <v>3562.5</v>
      </c>
      <c r="AA63" s="133">
        <f t="shared" si="14"/>
        <v>750</v>
      </c>
      <c r="AB63" s="152">
        <f t="shared" si="15"/>
        <v>631.25</v>
      </c>
    </row>
    <row r="64" spans="1:28" s="4" customFormat="1" ht="15" customHeight="1" x14ac:dyDescent="0.25">
      <c r="A64" s="126" t="s">
        <v>57</v>
      </c>
      <c r="B64" s="138" t="s">
        <v>343</v>
      </c>
      <c r="C64" s="126" t="s">
        <v>59</v>
      </c>
      <c r="D64" s="150" t="s">
        <v>7</v>
      </c>
      <c r="E64" s="147"/>
      <c r="F64" s="133"/>
      <c r="G64" s="133"/>
      <c r="H64" s="133"/>
      <c r="I64" s="147"/>
      <c r="J64" s="151"/>
      <c r="K64" s="133"/>
      <c r="L64" s="133"/>
      <c r="M64" s="147"/>
      <c r="N64" s="133"/>
      <c r="O64" s="133"/>
      <c r="P64" s="152"/>
      <c r="Q64" s="147"/>
      <c r="R64" s="133"/>
      <c r="S64" s="133"/>
      <c r="T64" s="133"/>
      <c r="U64" s="147"/>
      <c r="V64" s="151"/>
      <c r="W64" s="133"/>
      <c r="X64" s="133"/>
      <c r="Y64" s="147">
        <v>3750</v>
      </c>
      <c r="Z64" s="133">
        <f t="shared" si="13"/>
        <v>3562.5</v>
      </c>
      <c r="AA64" s="133">
        <f t="shared" si="14"/>
        <v>750</v>
      </c>
      <c r="AB64" s="152">
        <f t="shared" si="15"/>
        <v>631.25</v>
      </c>
    </row>
    <row r="65" spans="1:30" s="4" customFormat="1" ht="15" customHeight="1" x14ac:dyDescent="0.25">
      <c r="A65" s="126" t="s">
        <v>61</v>
      </c>
      <c r="B65" s="138" t="s">
        <v>62</v>
      </c>
      <c r="C65" s="126" t="s">
        <v>59</v>
      </c>
      <c r="D65" s="128" t="s">
        <v>60</v>
      </c>
      <c r="E65" s="147"/>
      <c r="F65" s="133"/>
      <c r="G65" s="133"/>
      <c r="H65" s="133"/>
      <c r="I65" s="147"/>
      <c r="J65" s="151"/>
      <c r="K65" s="133"/>
      <c r="L65" s="133"/>
      <c r="M65" s="147"/>
      <c r="N65" s="133"/>
      <c r="O65" s="133"/>
      <c r="P65" s="152"/>
      <c r="Q65" s="147"/>
      <c r="R65" s="133"/>
      <c r="S65" s="133"/>
      <c r="T65" s="133"/>
      <c r="U65" s="147"/>
      <c r="V65" s="151"/>
      <c r="W65" s="133"/>
      <c r="X65" s="133"/>
      <c r="Y65" s="147">
        <v>7365</v>
      </c>
      <c r="Z65" s="133">
        <f t="shared" ref="Z65:Z68" si="18">Y65*0.95</f>
        <v>6996.75</v>
      </c>
      <c r="AA65" s="133">
        <f t="shared" ref="AA65:AA68" si="19">Y65/5</f>
        <v>1473</v>
      </c>
      <c r="AB65" s="152">
        <f t="shared" ref="AB65:AB68" si="20">Y65*1.01/6</f>
        <v>1239.7749999999999</v>
      </c>
      <c r="AD65" s="327"/>
    </row>
    <row r="66" spans="1:30" s="4" customFormat="1" ht="15" customHeight="1" x14ac:dyDescent="0.25">
      <c r="A66" s="126" t="s">
        <v>63</v>
      </c>
      <c r="B66" s="138" t="s">
        <v>64</v>
      </c>
      <c r="C66" s="126" t="s">
        <v>59</v>
      </c>
      <c r="D66" s="128" t="s">
        <v>60</v>
      </c>
      <c r="E66" s="147"/>
      <c r="F66" s="133"/>
      <c r="G66" s="133"/>
      <c r="H66" s="133"/>
      <c r="I66" s="147"/>
      <c r="J66" s="151"/>
      <c r="K66" s="133"/>
      <c r="L66" s="133"/>
      <c r="M66" s="147"/>
      <c r="N66" s="133"/>
      <c r="O66" s="133"/>
      <c r="P66" s="152"/>
      <c r="Q66" s="147"/>
      <c r="R66" s="133"/>
      <c r="S66" s="133"/>
      <c r="T66" s="133"/>
      <c r="U66" s="147"/>
      <c r="V66" s="151"/>
      <c r="W66" s="133"/>
      <c r="X66" s="133"/>
      <c r="Y66" s="147">
        <v>7365</v>
      </c>
      <c r="Z66" s="133">
        <f t="shared" si="18"/>
        <v>6996.75</v>
      </c>
      <c r="AA66" s="133">
        <f t="shared" si="19"/>
        <v>1473</v>
      </c>
      <c r="AB66" s="152">
        <f t="shared" si="20"/>
        <v>1239.7749999999999</v>
      </c>
      <c r="AD66" s="327"/>
    </row>
    <row r="67" spans="1:30" s="18" customFormat="1" ht="15" customHeight="1" x14ac:dyDescent="0.25">
      <c r="A67" s="21" t="s">
        <v>340</v>
      </c>
      <c r="B67" s="50" t="s">
        <v>920</v>
      </c>
      <c r="C67" s="21" t="s">
        <v>59</v>
      </c>
      <c r="D67" s="34" t="s">
        <v>7</v>
      </c>
      <c r="E67" s="356"/>
      <c r="F67" s="360"/>
      <c r="G67" s="360"/>
      <c r="H67" s="360"/>
      <c r="I67" s="356"/>
      <c r="J67" s="52"/>
      <c r="K67" s="360"/>
      <c r="L67" s="360"/>
      <c r="M67" s="356"/>
      <c r="N67" s="360"/>
      <c r="O67" s="360"/>
      <c r="P67" s="242"/>
      <c r="Q67" s="356"/>
      <c r="R67" s="360"/>
      <c r="S67" s="360"/>
      <c r="T67" s="360"/>
      <c r="U67" s="356"/>
      <c r="V67" s="52"/>
      <c r="W67" s="360"/>
      <c r="X67" s="360"/>
      <c r="Y67" s="356">
        <v>3750</v>
      </c>
      <c r="Z67" s="360">
        <f t="shared" si="18"/>
        <v>3562.5</v>
      </c>
      <c r="AA67" s="360">
        <f t="shared" si="19"/>
        <v>750</v>
      </c>
      <c r="AB67" s="242">
        <f t="shared" si="20"/>
        <v>631.25</v>
      </c>
      <c r="AD67" s="365"/>
    </row>
    <row r="68" spans="1:30" s="18" customFormat="1" ht="15" customHeight="1" x14ac:dyDescent="0.25">
      <c r="A68" s="21" t="s">
        <v>341</v>
      </c>
      <c r="B68" s="50" t="s">
        <v>921</v>
      </c>
      <c r="C68" s="21" t="s">
        <v>59</v>
      </c>
      <c r="D68" s="34" t="s">
        <v>7</v>
      </c>
      <c r="E68" s="356"/>
      <c r="F68" s="360"/>
      <c r="G68" s="360"/>
      <c r="H68" s="360"/>
      <c r="I68" s="356"/>
      <c r="J68" s="52"/>
      <c r="K68" s="360"/>
      <c r="L68" s="360"/>
      <c r="M68" s="356"/>
      <c r="N68" s="360"/>
      <c r="O68" s="360"/>
      <c r="P68" s="242"/>
      <c r="Q68" s="356"/>
      <c r="R68" s="360"/>
      <c r="S68" s="360"/>
      <c r="T68" s="360"/>
      <c r="U68" s="356"/>
      <c r="V68" s="52"/>
      <c r="W68" s="360"/>
      <c r="X68" s="360"/>
      <c r="Y68" s="356">
        <v>3750</v>
      </c>
      <c r="Z68" s="360">
        <f t="shared" si="18"/>
        <v>3562.5</v>
      </c>
      <c r="AA68" s="360">
        <f t="shared" si="19"/>
        <v>750</v>
      </c>
      <c r="AB68" s="242">
        <f t="shared" si="20"/>
        <v>631.25</v>
      </c>
      <c r="AD68" s="365"/>
    </row>
    <row r="69" spans="1:30" s="4" customFormat="1" ht="15" customHeight="1" x14ac:dyDescent="0.25">
      <c r="A69" s="126" t="s">
        <v>456</v>
      </c>
      <c r="B69" s="138" t="s">
        <v>517</v>
      </c>
      <c r="C69" s="126" t="s">
        <v>7</v>
      </c>
      <c r="D69" s="128" t="s">
        <v>7</v>
      </c>
      <c r="E69" s="147"/>
      <c r="F69" s="133"/>
      <c r="G69" s="133"/>
      <c r="H69" s="133"/>
      <c r="I69" s="147"/>
      <c r="J69" s="151"/>
      <c r="K69" s="133"/>
      <c r="L69" s="133"/>
      <c r="M69" s="147"/>
      <c r="N69" s="133"/>
      <c r="O69" s="133"/>
      <c r="P69" s="152"/>
      <c r="Q69" s="147"/>
      <c r="R69" s="133"/>
      <c r="S69" s="133"/>
      <c r="T69" s="133"/>
      <c r="U69" s="147"/>
      <c r="V69" s="151"/>
      <c r="W69" s="133"/>
      <c r="X69" s="133"/>
      <c r="Y69" s="147"/>
      <c r="Z69" s="133"/>
      <c r="AA69" s="133"/>
      <c r="AB69" s="152"/>
    </row>
    <row r="70" spans="1:30" s="18" customFormat="1" ht="15" customHeight="1" x14ac:dyDescent="0.25">
      <c r="A70" s="126" t="s">
        <v>922</v>
      </c>
      <c r="B70" s="50" t="s">
        <v>1025</v>
      </c>
      <c r="C70" s="21" t="s">
        <v>7</v>
      </c>
      <c r="D70" s="19" t="s">
        <v>7</v>
      </c>
      <c r="E70" s="319">
        <v>14000</v>
      </c>
      <c r="F70" s="318">
        <f t="shared" ref="F70" si="21">E70*0.95</f>
        <v>13300</v>
      </c>
      <c r="G70" s="318">
        <f t="shared" ref="G70" si="22">E70/5</f>
        <v>2800</v>
      </c>
      <c r="H70" s="318">
        <f t="shared" ref="H70" si="23">E70*1.01/6</f>
        <v>2356.6666666666665</v>
      </c>
      <c r="I70" s="319">
        <v>12600</v>
      </c>
      <c r="J70" s="52">
        <f t="shared" ref="J70" si="24">I70*0.95</f>
        <v>11970</v>
      </c>
      <c r="K70" s="318">
        <f t="shared" ref="K70" si="25">I70/5</f>
        <v>2520</v>
      </c>
      <c r="L70" s="318">
        <f t="shared" ref="L70" si="26">I70*1.01/6</f>
        <v>2121</v>
      </c>
      <c r="M70" s="319">
        <v>11200</v>
      </c>
      <c r="N70" s="318">
        <f t="shared" ref="N70" si="27">M70*0.95</f>
        <v>10640</v>
      </c>
      <c r="O70" s="318">
        <f t="shared" ref="O70" si="28">M70/5</f>
        <v>2240</v>
      </c>
      <c r="P70" s="242">
        <f t="shared" ref="P70" si="29">M70*1.01/6</f>
        <v>1885.3333333333333</v>
      </c>
      <c r="Q70" s="319">
        <v>10500</v>
      </c>
      <c r="R70" s="318">
        <f t="shared" ref="R70" si="30">Q70*0.95</f>
        <v>9975</v>
      </c>
      <c r="S70" s="318">
        <f t="shared" ref="S70" si="31">Q70/5</f>
        <v>2100</v>
      </c>
      <c r="T70" s="318">
        <f t="shared" ref="T70" si="32">Q70*1.01/6</f>
        <v>1767.5</v>
      </c>
      <c r="U70" s="319">
        <v>9100</v>
      </c>
      <c r="V70" s="52">
        <f t="shared" ref="V70" si="33">U70*0.95</f>
        <v>8645</v>
      </c>
      <c r="W70" s="318">
        <f t="shared" ref="W70" si="34">U70/5</f>
        <v>1820</v>
      </c>
      <c r="X70" s="318">
        <f t="shared" ref="X70" si="35">U70*1.01/6</f>
        <v>1531.8333333333333</v>
      </c>
      <c r="Y70" s="319">
        <v>7700.0000000000009</v>
      </c>
      <c r="Z70" s="318">
        <f t="shared" ref="Z70" si="36">Y70*0.95</f>
        <v>7315.0000000000009</v>
      </c>
      <c r="AA70" s="318">
        <f t="shared" ref="AA70" si="37">Y70/5</f>
        <v>1540.0000000000002</v>
      </c>
      <c r="AB70" s="242">
        <f t="shared" ref="AB70" si="38">Y70*1.01/6</f>
        <v>1296.1666666666667</v>
      </c>
    </row>
    <row r="71" spans="1:30" s="18" customFormat="1" ht="15" customHeight="1" x14ac:dyDescent="0.25">
      <c r="A71" s="126" t="s">
        <v>923</v>
      </c>
      <c r="B71" s="50" t="s">
        <v>1539</v>
      </c>
      <c r="C71" s="21" t="s">
        <v>7</v>
      </c>
      <c r="D71" s="19" t="s">
        <v>7</v>
      </c>
      <c r="E71" s="319">
        <v>14000</v>
      </c>
      <c r="F71" s="318">
        <f t="shared" ref="F71" si="39">E71*0.95</f>
        <v>13300</v>
      </c>
      <c r="G71" s="318">
        <f t="shared" ref="G71" si="40">E71/5</f>
        <v>2800</v>
      </c>
      <c r="H71" s="318">
        <f t="shared" ref="H71" si="41">E71*1.01/6</f>
        <v>2356.6666666666665</v>
      </c>
      <c r="I71" s="319">
        <v>12600</v>
      </c>
      <c r="J71" s="52">
        <f t="shared" ref="J71" si="42">I71*0.95</f>
        <v>11970</v>
      </c>
      <c r="K71" s="318">
        <f t="shared" ref="K71" si="43">I71/5</f>
        <v>2520</v>
      </c>
      <c r="L71" s="318">
        <f t="shared" ref="L71" si="44">I71*1.01/6</f>
        <v>2121</v>
      </c>
      <c r="M71" s="319">
        <v>11200</v>
      </c>
      <c r="N71" s="318">
        <f t="shared" ref="N71" si="45">M71*0.95</f>
        <v>10640</v>
      </c>
      <c r="O71" s="318">
        <f t="shared" ref="O71" si="46">M71/5</f>
        <v>2240</v>
      </c>
      <c r="P71" s="242">
        <f t="shared" ref="P71" si="47">M71*1.01/6</f>
        <v>1885.3333333333333</v>
      </c>
      <c r="Q71" s="319">
        <v>10500</v>
      </c>
      <c r="R71" s="318">
        <f t="shared" ref="R71" si="48">Q71*0.95</f>
        <v>9975</v>
      </c>
      <c r="S71" s="318">
        <f t="shared" ref="S71" si="49">Q71/5</f>
        <v>2100</v>
      </c>
      <c r="T71" s="318">
        <f t="shared" ref="T71" si="50">Q71*1.01/6</f>
        <v>1767.5</v>
      </c>
      <c r="U71" s="319">
        <v>9100</v>
      </c>
      <c r="V71" s="52">
        <f t="shared" ref="V71" si="51">U71*0.95</f>
        <v>8645</v>
      </c>
      <c r="W71" s="318">
        <f t="shared" ref="W71" si="52">U71/5</f>
        <v>1820</v>
      </c>
      <c r="X71" s="318">
        <f t="shared" ref="X71" si="53">U71*1.01/6</f>
        <v>1531.8333333333333</v>
      </c>
      <c r="Y71" s="319">
        <v>7700.0000000000009</v>
      </c>
      <c r="Z71" s="318">
        <f t="shared" ref="Z71" si="54">Y71*0.95</f>
        <v>7315.0000000000009</v>
      </c>
      <c r="AA71" s="318">
        <f t="shared" ref="AA71" si="55">Y71/5</f>
        <v>1540.0000000000002</v>
      </c>
      <c r="AB71" s="242">
        <f t="shared" ref="AB71" si="56">Y71*1.01/6</f>
        <v>1296.1666666666667</v>
      </c>
    </row>
    <row r="72" spans="1:30" s="4" customFormat="1" ht="15" customHeight="1" x14ac:dyDescent="0.25">
      <c r="A72" s="126" t="s">
        <v>1024</v>
      </c>
      <c r="B72" s="138" t="s">
        <v>457</v>
      </c>
      <c r="C72" s="126" t="s">
        <v>7</v>
      </c>
      <c r="D72" s="128" t="s">
        <v>7</v>
      </c>
      <c r="E72" s="147">
        <v>18000</v>
      </c>
      <c r="F72" s="133">
        <f>E72*0.95</f>
        <v>17100</v>
      </c>
      <c r="G72" s="133">
        <f>E72/5</f>
        <v>3600</v>
      </c>
      <c r="H72" s="133">
        <f>E72*1.01/6</f>
        <v>3030</v>
      </c>
      <c r="I72" s="147">
        <v>16200</v>
      </c>
      <c r="J72" s="151">
        <f>I72*0.95</f>
        <v>15390</v>
      </c>
      <c r="K72" s="133">
        <f>I72/5</f>
        <v>3240</v>
      </c>
      <c r="L72" s="133">
        <f>I72*1.01/6</f>
        <v>2727</v>
      </c>
      <c r="M72" s="147">
        <v>15300</v>
      </c>
      <c r="N72" s="133">
        <f>M72*0.95</f>
        <v>14535</v>
      </c>
      <c r="O72" s="133">
        <f>M72/5</f>
        <v>3060</v>
      </c>
      <c r="P72" s="152">
        <f>M72*1.01/6</f>
        <v>2575.5</v>
      </c>
      <c r="Q72" s="147">
        <v>14400</v>
      </c>
      <c r="R72" s="133">
        <f>Q72*0.95</f>
        <v>13680</v>
      </c>
      <c r="S72" s="133">
        <f>Q72/5</f>
        <v>2880</v>
      </c>
      <c r="T72" s="133">
        <f>Q72*1.01/6</f>
        <v>2424</v>
      </c>
      <c r="U72" s="147">
        <v>13500</v>
      </c>
      <c r="V72" s="151">
        <f>U72*0.95</f>
        <v>12825</v>
      </c>
      <c r="W72" s="133">
        <f>U72/5</f>
        <v>2700</v>
      </c>
      <c r="X72" s="133">
        <f>U72*1.01/6</f>
        <v>2272.5</v>
      </c>
      <c r="Y72" s="147">
        <v>12600</v>
      </c>
      <c r="Z72" s="133">
        <f>Y72*0.95</f>
        <v>11970</v>
      </c>
      <c r="AA72" s="133">
        <f>Y72/5</f>
        <v>2520</v>
      </c>
      <c r="AB72" s="152">
        <f>Y72*1.01/6</f>
        <v>2121</v>
      </c>
    </row>
    <row r="73" spans="1:30" s="4" customFormat="1" ht="15" customHeight="1" x14ac:dyDescent="0.25">
      <c r="A73" s="126"/>
      <c r="B73" s="138"/>
      <c r="C73" s="154"/>
      <c r="D73" s="155"/>
      <c r="E73" s="147"/>
      <c r="F73" s="133"/>
      <c r="G73" s="129"/>
      <c r="H73" s="129"/>
      <c r="I73" s="147"/>
      <c r="J73" s="151"/>
      <c r="K73" s="129"/>
      <c r="L73" s="129"/>
      <c r="M73" s="147"/>
      <c r="N73" s="133"/>
      <c r="O73" s="129"/>
      <c r="P73" s="326"/>
      <c r="R73" s="153"/>
      <c r="S73" s="153"/>
      <c r="T73" s="153"/>
      <c r="V73" s="153"/>
      <c r="W73" s="153"/>
      <c r="X73" s="153"/>
    </row>
    <row r="74" spans="1:30" s="4" customFormat="1" ht="15" customHeight="1" x14ac:dyDescent="0.25">
      <c r="A74" s="126"/>
      <c r="B74" s="138"/>
      <c r="C74" s="154"/>
      <c r="D74" s="155"/>
      <c r="E74" s="147"/>
      <c r="F74" s="133"/>
      <c r="G74" s="129"/>
      <c r="H74" s="129"/>
      <c r="I74" s="147"/>
      <c r="J74" s="151"/>
      <c r="K74" s="129"/>
      <c r="L74" s="129"/>
      <c r="M74" s="147"/>
      <c r="N74" s="133"/>
      <c r="O74" s="129"/>
      <c r="P74" s="326"/>
      <c r="R74" s="153"/>
      <c r="S74" s="153"/>
      <c r="T74" s="153"/>
      <c r="V74" s="153"/>
      <c r="W74" s="153"/>
      <c r="X74" s="153"/>
    </row>
    <row r="75" spans="1:30" s="4" customFormat="1" ht="15" customHeight="1" x14ac:dyDescent="0.25">
      <c r="A75" s="134" t="s">
        <v>619</v>
      </c>
      <c r="B75" s="228" t="s">
        <v>939</v>
      </c>
      <c r="C75" s="229"/>
      <c r="D75" s="230"/>
      <c r="E75" s="147" t="s">
        <v>519</v>
      </c>
      <c r="F75" s="147" t="s">
        <v>338</v>
      </c>
      <c r="G75" s="227" t="s">
        <v>336</v>
      </c>
      <c r="H75" s="227" t="s">
        <v>337</v>
      </c>
      <c r="I75" s="147" t="s">
        <v>519</v>
      </c>
      <c r="J75" s="148" t="s">
        <v>338</v>
      </c>
      <c r="K75" s="227" t="s">
        <v>336</v>
      </c>
      <c r="L75" s="227" t="s">
        <v>337</v>
      </c>
      <c r="M75" s="147" t="s">
        <v>519</v>
      </c>
      <c r="N75" s="147" t="s">
        <v>338</v>
      </c>
      <c r="O75" s="227" t="s">
        <v>336</v>
      </c>
      <c r="P75" s="149" t="s">
        <v>337</v>
      </c>
    </row>
    <row r="76" spans="1:30" s="4" customFormat="1" ht="15" customHeight="1" x14ac:dyDescent="0.25">
      <c r="A76" s="126" t="s">
        <v>65</v>
      </c>
      <c r="B76" s="127" t="s">
        <v>26</v>
      </c>
      <c r="C76" s="126" t="s">
        <v>27</v>
      </c>
      <c r="D76" s="150" t="s">
        <v>7</v>
      </c>
      <c r="E76" s="147">
        <v>20500</v>
      </c>
      <c r="F76" s="133">
        <f t="shared" ref="F76:F91" si="57">E76*0.95</f>
        <v>19475</v>
      </c>
      <c r="G76" s="133">
        <f>E76/5</f>
        <v>4100</v>
      </c>
      <c r="H76" s="133">
        <f t="shared" ref="H76:H91" si="58">E76*1.01/6</f>
        <v>3450.8333333333335</v>
      </c>
      <c r="I76" s="147">
        <v>18200</v>
      </c>
      <c r="J76" s="151">
        <f t="shared" ref="J76:J91" si="59">I76*0.95</f>
        <v>17290</v>
      </c>
      <c r="K76" s="133">
        <f t="shared" ref="K76:K91" si="60">I76/5</f>
        <v>3640</v>
      </c>
      <c r="L76" s="133">
        <f t="shared" ref="L76:L91" si="61">I76*1.01/6</f>
        <v>3063.6666666666665</v>
      </c>
      <c r="M76" s="147">
        <v>15750</v>
      </c>
      <c r="N76" s="133">
        <f t="shared" ref="N76:N94" si="62">M76*0.95</f>
        <v>14962.5</v>
      </c>
      <c r="O76" s="133">
        <f t="shared" ref="O76:O94" si="63">M76/5</f>
        <v>3150</v>
      </c>
      <c r="P76" s="152">
        <f t="shared" ref="P76:P94" si="64">M76*1.01/6</f>
        <v>2651.25</v>
      </c>
      <c r="R76" s="153"/>
      <c r="S76" s="153"/>
      <c r="T76" s="153"/>
      <c r="V76" s="153"/>
      <c r="W76" s="153"/>
      <c r="X76" s="153"/>
    </row>
    <row r="77" spans="1:30" s="4" customFormat="1" ht="15" customHeight="1" x14ac:dyDescent="0.25">
      <c r="A77" s="126" t="s">
        <v>522</v>
      </c>
      <c r="B77" s="127" t="s">
        <v>29</v>
      </c>
      <c r="C77" s="126" t="s">
        <v>27</v>
      </c>
      <c r="D77" s="150" t="s">
        <v>7</v>
      </c>
      <c r="E77" s="147">
        <v>5550</v>
      </c>
      <c r="F77" s="133">
        <f t="shared" si="57"/>
        <v>5272.5</v>
      </c>
      <c r="G77" s="133">
        <f t="shared" ref="G77:G91" si="65">E77/5</f>
        <v>1110</v>
      </c>
      <c r="H77" s="133">
        <f t="shared" si="58"/>
        <v>934.25</v>
      </c>
      <c r="I77" s="147">
        <v>4950</v>
      </c>
      <c r="J77" s="151">
        <f t="shared" si="59"/>
        <v>4702.5</v>
      </c>
      <c r="K77" s="133">
        <f t="shared" si="60"/>
        <v>990</v>
      </c>
      <c r="L77" s="133">
        <f t="shared" si="61"/>
        <v>833.25</v>
      </c>
      <c r="M77" s="147">
        <v>4600</v>
      </c>
      <c r="N77" s="133">
        <f t="shared" si="62"/>
        <v>4370</v>
      </c>
      <c r="O77" s="133">
        <f t="shared" si="63"/>
        <v>920</v>
      </c>
      <c r="P77" s="152">
        <f t="shared" si="64"/>
        <v>774.33333333333337</v>
      </c>
      <c r="R77" s="153"/>
      <c r="S77" s="153"/>
      <c r="T77" s="153"/>
      <c r="V77" s="153"/>
      <c r="W77" s="153"/>
      <c r="X77" s="153"/>
    </row>
    <row r="78" spans="1:30" s="4" customFormat="1" ht="15" customHeight="1" x14ac:dyDescent="0.25">
      <c r="A78" s="126" t="s">
        <v>523</v>
      </c>
      <c r="B78" s="127" t="s">
        <v>31</v>
      </c>
      <c r="C78" s="126" t="s">
        <v>27</v>
      </c>
      <c r="D78" s="150" t="s">
        <v>7</v>
      </c>
      <c r="E78" s="147">
        <v>5550</v>
      </c>
      <c r="F78" s="133">
        <f t="shared" si="57"/>
        <v>5272.5</v>
      </c>
      <c r="G78" s="133">
        <f t="shared" si="65"/>
        <v>1110</v>
      </c>
      <c r="H78" s="133">
        <f t="shared" si="58"/>
        <v>934.25</v>
      </c>
      <c r="I78" s="147">
        <v>4950</v>
      </c>
      <c r="J78" s="151">
        <f t="shared" si="59"/>
        <v>4702.5</v>
      </c>
      <c r="K78" s="133">
        <f t="shared" si="60"/>
        <v>990</v>
      </c>
      <c r="L78" s="133">
        <f t="shared" si="61"/>
        <v>833.25</v>
      </c>
      <c r="M78" s="147">
        <v>4600</v>
      </c>
      <c r="N78" s="133">
        <f t="shared" si="62"/>
        <v>4370</v>
      </c>
      <c r="O78" s="133">
        <f t="shared" si="63"/>
        <v>920</v>
      </c>
      <c r="P78" s="152">
        <f t="shared" si="64"/>
        <v>774.33333333333337</v>
      </c>
      <c r="R78" s="153"/>
      <c r="S78" s="153"/>
      <c r="T78" s="153"/>
      <c r="V78" s="153"/>
      <c r="W78" s="153"/>
      <c r="X78" s="153"/>
    </row>
    <row r="79" spans="1:30" s="4" customFormat="1" ht="15" customHeight="1" x14ac:dyDescent="0.25">
      <c r="A79" s="126" t="s">
        <v>524</v>
      </c>
      <c r="B79" s="127" t="s">
        <v>33</v>
      </c>
      <c r="C79" s="126" t="s">
        <v>27</v>
      </c>
      <c r="D79" s="150" t="s">
        <v>7</v>
      </c>
      <c r="E79" s="147">
        <v>5550</v>
      </c>
      <c r="F79" s="133">
        <f t="shared" si="57"/>
        <v>5272.5</v>
      </c>
      <c r="G79" s="133">
        <f t="shared" si="65"/>
        <v>1110</v>
      </c>
      <c r="H79" s="133">
        <f t="shared" si="58"/>
        <v>934.25</v>
      </c>
      <c r="I79" s="147">
        <v>4950</v>
      </c>
      <c r="J79" s="151">
        <f t="shared" si="59"/>
        <v>4702.5</v>
      </c>
      <c r="K79" s="133">
        <f t="shared" si="60"/>
        <v>990</v>
      </c>
      <c r="L79" s="133">
        <f t="shared" si="61"/>
        <v>833.25</v>
      </c>
      <c r="M79" s="147">
        <v>4600</v>
      </c>
      <c r="N79" s="133">
        <f t="shared" si="62"/>
        <v>4370</v>
      </c>
      <c r="O79" s="133">
        <f t="shared" si="63"/>
        <v>920</v>
      </c>
      <c r="P79" s="152">
        <f t="shared" si="64"/>
        <v>774.33333333333337</v>
      </c>
      <c r="R79" s="153"/>
      <c r="S79" s="153"/>
      <c r="T79" s="153"/>
      <c r="V79" s="153"/>
      <c r="W79" s="153"/>
      <c r="X79" s="153"/>
    </row>
    <row r="80" spans="1:30" s="4" customFormat="1" ht="15" customHeight="1" x14ac:dyDescent="0.25">
      <c r="A80" s="126" t="s">
        <v>525</v>
      </c>
      <c r="B80" s="127" t="s">
        <v>35</v>
      </c>
      <c r="C80" s="126" t="s">
        <v>27</v>
      </c>
      <c r="D80" s="150" t="s">
        <v>7</v>
      </c>
      <c r="E80" s="147">
        <v>7000</v>
      </c>
      <c r="F80" s="133">
        <f t="shared" si="57"/>
        <v>6650</v>
      </c>
      <c r="G80" s="133">
        <f t="shared" si="65"/>
        <v>1400</v>
      </c>
      <c r="H80" s="133">
        <f t="shared" si="58"/>
        <v>1178.3333333333333</v>
      </c>
      <c r="I80" s="147">
        <v>6500</v>
      </c>
      <c r="J80" s="151">
        <f t="shared" si="59"/>
        <v>6175</v>
      </c>
      <c r="K80" s="133">
        <f t="shared" si="60"/>
        <v>1300</v>
      </c>
      <c r="L80" s="133">
        <f t="shared" si="61"/>
        <v>1094.1666666666667</v>
      </c>
      <c r="M80" s="147">
        <v>6000</v>
      </c>
      <c r="N80" s="133">
        <f t="shared" si="62"/>
        <v>5700</v>
      </c>
      <c r="O80" s="133">
        <f t="shared" si="63"/>
        <v>1200</v>
      </c>
      <c r="P80" s="152">
        <f t="shared" si="64"/>
        <v>1010</v>
      </c>
      <c r="R80" s="153"/>
      <c r="S80" s="153"/>
      <c r="T80" s="153"/>
      <c r="V80" s="153"/>
      <c r="W80" s="153"/>
      <c r="X80" s="153"/>
    </row>
    <row r="81" spans="1:24" s="4" customFormat="1" ht="15" customHeight="1" x14ac:dyDescent="0.25">
      <c r="A81" s="126" t="s">
        <v>526</v>
      </c>
      <c r="B81" s="127" t="s">
        <v>641</v>
      </c>
      <c r="C81" s="126" t="s">
        <v>27</v>
      </c>
      <c r="D81" s="150" t="s">
        <v>7</v>
      </c>
      <c r="E81" s="147">
        <v>5550</v>
      </c>
      <c r="F81" s="133">
        <f t="shared" si="57"/>
        <v>5272.5</v>
      </c>
      <c r="G81" s="133">
        <f t="shared" si="65"/>
        <v>1110</v>
      </c>
      <c r="H81" s="133">
        <f t="shared" si="58"/>
        <v>934.25</v>
      </c>
      <c r="I81" s="147">
        <v>4950</v>
      </c>
      <c r="J81" s="151">
        <f t="shared" si="59"/>
        <v>4702.5</v>
      </c>
      <c r="K81" s="133">
        <f t="shared" si="60"/>
        <v>990</v>
      </c>
      <c r="L81" s="133">
        <f t="shared" si="61"/>
        <v>833.25</v>
      </c>
      <c r="M81" s="232">
        <v>4600</v>
      </c>
      <c r="N81" s="133">
        <f t="shared" si="62"/>
        <v>4370</v>
      </c>
      <c r="O81" s="133">
        <f t="shared" si="63"/>
        <v>920</v>
      </c>
      <c r="P81" s="152">
        <f t="shared" si="64"/>
        <v>774.33333333333337</v>
      </c>
      <c r="R81" s="153"/>
      <c r="S81" s="153"/>
      <c r="T81" s="153"/>
      <c r="V81" s="153"/>
      <c r="W81" s="153"/>
      <c r="X81" s="153"/>
    </row>
    <row r="82" spans="1:24" s="4" customFormat="1" ht="15" customHeight="1" x14ac:dyDescent="0.25">
      <c r="A82" s="126" t="s">
        <v>527</v>
      </c>
      <c r="B82" s="127" t="s">
        <v>10</v>
      </c>
      <c r="C82" s="126" t="s">
        <v>39</v>
      </c>
      <c r="D82" s="150" t="s">
        <v>7</v>
      </c>
      <c r="E82" s="147">
        <v>16000</v>
      </c>
      <c r="F82" s="133">
        <f t="shared" si="57"/>
        <v>15200</v>
      </c>
      <c r="G82" s="133">
        <f t="shared" si="65"/>
        <v>3200</v>
      </c>
      <c r="H82" s="133">
        <f t="shared" si="58"/>
        <v>2693.3333333333335</v>
      </c>
      <c r="I82" s="147">
        <v>13000</v>
      </c>
      <c r="J82" s="151">
        <f t="shared" si="59"/>
        <v>12350</v>
      </c>
      <c r="K82" s="133">
        <f t="shared" si="60"/>
        <v>2600</v>
      </c>
      <c r="L82" s="133">
        <f t="shared" si="61"/>
        <v>2188.3333333333335</v>
      </c>
      <c r="M82" s="147">
        <v>11750</v>
      </c>
      <c r="N82" s="133">
        <f t="shared" si="62"/>
        <v>11162.5</v>
      </c>
      <c r="O82" s="133">
        <f t="shared" si="63"/>
        <v>2350</v>
      </c>
      <c r="P82" s="152">
        <f t="shared" si="64"/>
        <v>1977.9166666666667</v>
      </c>
      <c r="R82" s="153"/>
      <c r="S82" s="153"/>
      <c r="T82" s="153"/>
      <c r="V82" s="153"/>
      <c r="W82" s="153"/>
      <c r="X82" s="153"/>
    </row>
    <row r="83" spans="1:24" s="4" customFormat="1" ht="15" customHeight="1" x14ac:dyDescent="0.25">
      <c r="A83" s="126" t="s">
        <v>528</v>
      </c>
      <c r="B83" s="127" t="s">
        <v>11</v>
      </c>
      <c r="C83" s="126" t="s">
        <v>39</v>
      </c>
      <c r="D83" s="150" t="s">
        <v>7</v>
      </c>
      <c r="E83" s="147">
        <v>14000</v>
      </c>
      <c r="F83" s="133">
        <f t="shared" si="57"/>
        <v>13300</v>
      </c>
      <c r="G83" s="133">
        <f t="shared" si="65"/>
        <v>2800</v>
      </c>
      <c r="H83" s="133">
        <f t="shared" si="58"/>
        <v>2356.6666666666665</v>
      </c>
      <c r="I83" s="147">
        <v>12000</v>
      </c>
      <c r="J83" s="151">
        <f t="shared" si="59"/>
        <v>11400</v>
      </c>
      <c r="K83" s="133">
        <f t="shared" si="60"/>
        <v>2400</v>
      </c>
      <c r="L83" s="133">
        <f t="shared" si="61"/>
        <v>2020</v>
      </c>
      <c r="M83" s="147">
        <v>11000</v>
      </c>
      <c r="N83" s="133">
        <f t="shared" si="62"/>
        <v>10450</v>
      </c>
      <c r="O83" s="133">
        <f t="shared" si="63"/>
        <v>2200</v>
      </c>
      <c r="P83" s="152">
        <f t="shared" si="64"/>
        <v>1851.6666666666667</v>
      </c>
      <c r="R83" s="153"/>
      <c r="S83" s="153"/>
      <c r="T83" s="153"/>
      <c r="V83" s="153"/>
      <c r="W83" s="153"/>
      <c r="X83" s="153"/>
    </row>
    <row r="84" spans="1:24" s="4" customFormat="1" ht="15" customHeight="1" x14ac:dyDescent="0.25">
      <c r="A84" s="126" t="s">
        <v>529</v>
      </c>
      <c r="B84" s="127" t="s">
        <v>12</v>
      </c>
      <c r="C84" s="126" t="s">
        <v>39</v>
      </c>
      <c r="D84" s="150" t="s">
        <v>7</v>
      </c>
      <c r="E84" s="147">
        <v>12600</v>
      </c>
      <c r="F84" s="133">
        <f t="shared" si="57"/>
        <v>11970</v>
      </c>
      <c r="G84" s="133">
        <f t="shared" si="65"/>
        <v>2520</v>
      </c>
      <c r="H84" s="133">
        <f t="shared" si="58"/>
        <v>2121</v>
      </c>
      <c r="I84" s="147">
        <v>10500</v>
      </c>
      <c r="J84" s="151">
        <f t="shared" si="59"/>
        <v>9975</v>
      </c>
      <c r="K84" s="133">
        <f t="shared" si="60"/>
        <v>2100</v>
      </c>
      <c r="L84" s="133">
        <f t="shared" si="61"/>
        <v>1767.5</v>
      </c>
      <c r="M84" s="147">
        <v>9750</v>
      </c>
      <c r="N84" s="133">
        <f t="shared" si="62"/>
        <v>9262.5</v>
      </c>
      <c r="O84" s="133">
        <f t="shared" si="63"/>
        <v>1950</v>
      </c>
      <c r="P84" s="152">
        <f t="shared" si="64"/>
        <v>1641.25</v>
      </c>
      <c r="R84" s="153"/>
      <c r="S84" s="153"/>
      <c r="T84" s="153"/>
      <c r="V84" s="153"/>
      <c r="W84" s="153"/>
      <c r="X84" s="153"/>
    </row>
    <row r="85" spans="1:24" s="4" customFormat="1" ht="15" customHeight="1" x14ac:dyDescent="0.25">
      <c r="A85" s="126" t="s">
        <v>530</v>
      </c>
      <c r="B85" s="127" t="s">
        <v>44</v>
      </c>
      <c r="C85" s="126" t="s">
        <v>39</v>
      </c>
      <c r="D85" s="150" t="s">
        <v>7</v>
      </c>
      <c r="E85" s="147">
        <v>12600</v>
      </c>
      <c r="F85" s="133">
        <f t="shared" si="57"/>
        <v>11970</v>
      </c>
      <c r="G85" s="133">
        <f t="shared" si="65"/>
        <v>2520</v>
      </c>
      <c r="H85" s="133">
        <f t="shared" si="58"/>
        <v>2121</v>
      </c>
      <c r="I85" s="147">
        <v>10500</v>
      </c>
      <c r="J85" s="151">
        <f t="shared" si="59"/>
        <v>9975</v>
      </c>
      <c r="K85" s="133">
        <f t="shared" si="60"/>
        <v>2100</v>
      </c>
      <c r="L85" s="133">
        <f t="shared" si="61"/>
        <v>1767.5</v>
      </c>
      <c r="M85" s="147">
        <v>9750</v>
      </c>
      <c r="N85" s="133">
        <f t="shared" si="62"/>
        <v>9262.5</v>
      </c>
      <c r="O85" s="133">
        <f t="shared" si="63"/>
        <v>1950</v>
      </c>
      <c r="P85" s="152">
        <f t="shared" si="64"/>
        <v>1641.25</v>
      </c>
      <c r="R85" s="153"/>
      <c r="S85" s="153"/>
      <c r="T85" s="153"/>
      <c r="V85" s="153"/>
      <c r="W85" s="153"/>
      <c r="X85" s="153"/>
    </row>
    <row r="86" spans="1:24" s="4" customFormat="1" ht="15" customHeight="1" x14ac:dyDescent="0.25">
      <c r="A86" s="126" t="s">
        <v>531</v>
      </c>
      <c r="B86" s="127" t="s">
        <v>13</v>
      </c>
      <c r="C86" s="126" t="s">
        <v>46</v>
      </c>
      <c r="D86" s="150" t="s">
        <v>7</v>
      </c>
      <c r="E86" s="147">
        <v>16700</v>
      </c>
      <c r="F86" s="133">
        <f t="shared" si="57"/>
        <v>15865</v>
      </c>
      <c r="G86" s="133">
        <f t="shared" si="65"/>
        <v>3340</v>
      </c>
      <c r="H86" s="133">
        <f t="shared" si="58"/>
        <v>2811.1666666666665</v>
      </c>
      <c r="I86" s="147">
        <v>12000</v>
      </c>
      <c r="J86" s="151">
        <f t="shared" si="59"/>
        <v>11400</v>
      </c>
      <c r="K86" s="133">
        <f t="shared" si="60"/>
        <v>2400</v>
      </c>
      <c r="L86" s="133">
        <f t="shared" si="61"/>
        <v>2020</v>
      </c>
      <c r="M86" s="147">
        <v>9750</v>
      </c>
      <c r="N86" s="133">
        <f t="shared" si="62"/>
        <v>9262.5</v>
      </c>
      <c r="O86" s="133">
        <f t="shared" si="63"/>
        <v>1950</v>
      </c>
      <c r="P86" s="152">
        <f t="shared" si="64"/>
        <v>1641.25</v>
      </c>
      <c r="R86" s="153"/>
      <c r="S86" s="153"/>
      <c r="T86" s="153"/>
      <c r="V86" s="153"/>
      <c r="W86" s="153"/>
      <c r="X86" s="153"/>
    </row>
    <row r="87" spans="1:24" s="4" customFormat="1" ht="15" customHeight="1" x14ac:dyDescent="0.25">
      <c r="A87" s="126" t="s">
        <v>532</v>
      </c>
      <c r="B87" s="127" t="s">
        <v>14</v>
      </c>
      <c r="C87" s="126" t="s">
        <v>48</v>
      </c>
      <c r="D87" s="150" t="s">
        <v>7</v>
      </c>
      <c r="E87" s="147">
        <v>13750</v>
      </c>
      <c r="F87" s="133">
        <f t="shared" si="57"/>
        <v>13062.5</v>
      </c>
      <c r="G87" s="133">
        <f t="shared" si="65"/>
        <v>2750</v>
      </c>
      <c r="H87" s="133">
        <f t="shared" si="58"/>
        <v>2314.5833333333335</v>
      </c>
      <c r="I87" s="147">
        <v>12000</v>
      </c>
      <c r="J87" s="151">
        <f t="shared" si="59"/>
        <v>11400</v>
      </c>
      <c r="K87" s="133">
        <f t="shared" si="60"/>
        <v>2400</v>
      </c>
      <c r="L87" s="133">
        <f t="shared" si="61"/>
        <v>2020</v>
      </c>
      <c r="M87" s="147">
        <v>10250</v>
      </c>
      <c r="N87" s="133">
        <f t="shared" si="62"/>
        <v>9737.5</v>
      </c>
      <c r="O87" s="133">
        <f t="shared" si="63"/>
        <v>2050</v>
      </c>
      <c r="P87" s="152">
        <f t="shared" si="64"/>
        <v>1725.4166666666667</v>
      </c>
      <c r="R87" s="153"/>
      <c r="S87" s="153"/>
      <c r="T87" s="153"/>
      <c r="V87" s="153"/>
      <c r="W87" s="153"/>
      <c r="X87" s="153"/>
    </row>
    <row r="88" spans="1:24" s="4" customFormat="1" ht="15" customHeight="1" x14ac:dyDescent="0.25">
      <c r="A88" s="126" t="s">
        <v>533</v>
      </c>
      <c r="B88" s="127" t="s">
        <v>15</v>
      </c>
      <c r="C88" s="126" t="s">
        <v>50</v>
      </c>
      <c r="D88" s="150" t="s">
        <v>7</v>
      </c>
      <c r="E88" s="147">
        <v>5500</v>
      </c>
      <c r="F88" s="133">
        <f t="shared" si="57"/>
        <v>5225</v>
      </c>
      <c r="G88" s="133">
        <f t="shared" si="65"/>
        <v>1100</v>
      </c>
      <c r="H88" s="133">
        <f t="shared" si="58"/>
        <v>925.83333333333337</v>
      </c>
      <c r="I88" s="147">
        <v>4500</v>
      </c>
      <c r="J88" s="151">
        <f t="shared" si="59"/>
        <v>4275</v>
      </c>
      <c r="K88" s="133">
        <f t="shared" si="60"/>
        <v>900</v>
      </c>
      <c r="L88" s="133">
        <f t="shared" si="61"/>
        <v>757.5</v>
      </c>
      <c r="M88" s="147">
        <v>4000</v>
      </c>
      <c r="N88" s="133">
        <f t="shared" si="62"/>
        <v>3800</v>
      </c>
      <c r="O88" s="133">
        <f t="shared" si="63"/>
        <v>800</v>
      </c>
      <c r="P88" s="152">
        <f t="shared" si="64"/>
        <v>673.33333333333337</v>
      </c>
      <c r="R88" s="153"/>
      <c r="S88" s="153"/>
      <c r="T88" s="153"/>
      <c r="V88" s="153"/>
      <c r="W88" s="153"/>
      <c r="X88" s="153"/>
    </row>
    <row r="89" spans="1:24" s="4" customFormat="1" ht="15" customHeight="1" x14ac:dyDescent="0.25">
      <c r="A89" s="126" t="s">
        <v>534</v>
      </c>
      <c r="B89" s="127" t="s">
        <v>16</v>
      </c>
      <c r="C89" s="126" t="s">
        <v>52</v>
      </c>
      <c r="D89" s="150" t="s">
        <v>7</v>
      </c>
      <c r="E89" s="147">
        <v>9000</v>
      </c>
      <c r="F89" s="133">
        <f t="shared" si="57"/>
        <v>8550</v>
      </c>
      <c r="G89" s="133">
        <f t="shared" si="65"/>
        <v>1800</v>
      </c>
      <c r="H89" s="133">
        <f t="shared" si="58"/>
        <v>1515</v>
      </c>
      <c r="I89" s="147">
        <v>8500</v>
      </c>
      <c r="J89" s="151">
        <f t="shared" si="59"/>
        <v>8075</v>
      </c>
      <c r="K89" s="133">
        <f t="shared" si="60"/>
        <v>1700</v>
      </c>
      <c r="L89" s="133">
        <f t="shared" si="61"/>
        <v>1430.8333333333333</v>
      </c>
      <c r="M89" s="147">
        <v>8000</v>
      </c>
      <c r="N89" s="133">
        <f t="shared" si="62"/>
        <v>7600</v>
      </c>
      <c r="O89" s="133">
        <f t="shared" si="63"/>
        <v>1600</v>
      </c>
      <c r="P89" s="152">
        <f t="shared" si="64"/>
        <v>1346.6666666666667</v>
      </c>
      <c r="R89" s="153"/>
      <c r="S89" s="153"/>
      <c r="T89" s="153"/>
      <c r="V89" s="153"/>
      <c r="W89" s="153"/>
      <c r="X89" s="153"/>
    </row>
    <row r="90" spans="1:24" s="4" customFormat="1" ht="15" customHeight="1" x14ac:dyDescent="0.25">
      <c r="A90" s="126" t="s">
        <v>535</v>
      </c>
      <c r="B90" s="127" t="s">
        <v>54</v>
      </c>
      <c r="C90" s="126" t="s">
        <v>52</v>
      </c>
      <c r="D90" s="150" t="s">
        <v>7</v>
      </c>
      <c r="E90" s="147">
        <v>9000</v>
      </c>
      <c r="F90" s="133">
        <f t="shared" si="57"/>
        <v>8550</v>
      </c>
      <c r="G90" s="133">
        <f t="shared" si="65"/>
        <v>1800</v>
      </c>
      <c r="H90" s="133">
        <f t="shared" si="58"/>
        <v>1515</v>
      </c>
      <c r="I90" s="147">
        <v>8000</v>
      </c>
      <c r="J90" s="151">
        <f t="shared" si="59"/>
        <v>7600</v>
      </c>
      <c r="K90" s="133">
        <f t="shared" si="60"/>
        <v>1600</v>
      </c>
      <c r="L90" s="133">
        <f t="shared" si="61"/>
        <v>1346.6666666666667</v>
      </c>
      <c r="M90" s="147">
        <v>7250</v>
      </c>
      <c r="N90" s="133">
        <f t="shared" si="62"/>
        <v>6887.5</v>
      </c>
      <c r="O90" s="133">
        <f t="shared" si="63"/>
        <v>1450</v>
      </c>
      <c r="P90" s="152">
        <f t="shared" si="64"/>
        <v>1220.4166666666667</v>
      </c>
      <c r="R90" s="153"/>
      <c r="S90" s="153"/>
      <c r="T90" s="153"/>
      <c r="V90" s="153"/>
      <c r="W90" s="153"/>
      <c r="X90" s="153"/>
    </row>
    <row r="91" spans="1:24" s="4" customFormat="1" ht="15" customHeight="1" x14ac:dyDescent="0.25">
      <c r="A91" s="126" t="s">
        <v>536</v>
      </c>
      <c r="B91" s="127" t="s">
        <v>17</v>
      </c>
      <c r="C91" s="126" t="s">
        <v>56</v>
      </c>
      <c r="D91" s="150" t="s">
        <v>7</v>
      </c>
      <c r="E91" s="147">
        <v>13750</v>
      </c>
      <c r="F91" s="133">
        <f t="shared" si="57"/>
        <v>13062.5</v>
      </c>
      <c r="G91" s="133">
        <f t="shared" si="65"/>
        <v>2750</v>
      </c>
      <c r="H91" s="133">
        <f t="shared" si="58"/>
        <v>2314.5833333333335</v>
      </c>
      <c r="I91" s="147">
        <v>12000</v>
      </c>
      <c r="J91" s="151">
        <f t="shared" si="59"/>
        <v>11400</v>
      </c>
      <c r="K91" s="133">
        <f t="shared" si="60"/>
        <v>2400</v>
      </c>
      <c r="L91" s="133">
        <f t="shared" si="61"/>
        <v>2020</v>
      </c>
      <c r="M91" s="147">
        <v>10750</v>
      </c>
      <c r="N91" s="133">
        <f t="shared" si="62"/>
        <v>10212.5</v>
      </c>
      <c r="O91" s="133">
        <f t="shared" si="63"/>
        <v>2150</v>
      </c>
      <c r="P91" s="152">
        <f t="shared" si="64"/>
        <v>1809.5833333333333</v>
      </c>
      <c r="R91" s="153"/>
      <c r="S91" s="153"/>
      <c r="T91" s="153"/>
      <c r="V91" s="153"/>
      <c r="W91" s="153"/>
      <c r="X91" s="153"/>
    </row>
    <row r="92" spans="1:24" s="4" customFormat="1" ht="15" customHeight="1" x14ac:dyDescent="0.25">
      <c r="A92" s="126" t="s">
        <v>537</v>
      </c>
      <c r="B92" s="138" t="s">
        <v>342</v>
      </c>
      <c r="C92" s="126" t="s">
        <v>59</v>
      </c>
      <c r="D92" s="150" t="s">
        <v>7</v>
      </c>
      <c r="E92" s="147"/>
      <c r="F92" s="133"/>
      <c r="G92" s="133"/>
      <c r="H92" s="133"/>
      <c r="I92" s="147"/>
      <c r="J92" s="151"/>
      <c r="K92" s="133"/>
      <c r="L92" s="133"/>
      <c r="M92" s="147"/>
      <c r="N92" s="133"/>
      <c r="O92" s="133"/>
      <c r="P92" s="152"/>
      <c r="R92" s="153"/>
      <c r="S92" s="153"/>
      <c r="T92" s="153"/>
      <c r="V92" s="153"/>
      <c r="W92" s="153"/>
      <c r="X92" s="153"/>
    </row>
    <row r="93" spans="1:24" s="4" customFormat="1" ht="15" customHeight="1" x14ac:dyDescent="0.25">
      <c r="A93" s="126" t="s">
        <v>538</v>
      </c>
      <c r="B93" s="138" t="s">
        <v>343</v>
      </c>
      <c r="C93" s="126" t="s">
        <v>59</v>
      </c>
      <c r="D93" s="150" t="s">
        <v>7</v>
      </c>
      <c r="E93" s="147"/>
      <c r="F93" s="133"/>
      <c r="G93" s="133"/>
      <c r="H93" s="133"/>
      <c r="I93" s="147"/>
      <c r="J93" s="151"/>
      <c r="K93" s="133"/>
      <c r="L93" s="133"/>
      <c r="M93" s="147"/>
      <c r="N93" s="133"/>
      <c r="O93" s="133"/>
      <c r="P93" s="152"/>
      <c r="R93" s="153"/>
      <c r="S93" s="153"/>
      <c r="T93" s="153"/>
      <c r="V93" s="153"/>
      <c r="W93" s="153"/>
      <c r="X93" s="153"/>
    </row>
    <row r="94" spans="1:24" s="4" customFormat="1" ht="15" customHeight="1" x14ac:dyDescent="0.25">
      <c r="A94" s="126" t="s">
        <v>539</v>
      </c>
      <c r="B94" s="138" t="s">
        <v>339</v>
      </c>
      <c r="C94" s="126" t="s">
        <v>59</v>
      </c>
      <c r="D94" s="128" t="s">
        <v>60</v>
      </c>
      <c r="E94" s="147"/>
      <c r="F94" s="133"/>
      <c r="G94" s="133"/>
      <c r="H94" s="133"/>
      <c r="I94" s="147"/>
      <c r="J94" s="151"/>
      <c r="K94" s="133"/>
      <c r="L94" s="133"/>
      <c r="M94" s="147">
        <v>4900</v>
      </c>
      <c r="N94" s="133">
        <f t="shared" si="62"/>
        <v>4655</v>
      </c>
      <c r="O94" s="133">
        <f t="shared" si="63"/>
        <v>980</v>
      </c>
      <c r="P94" s="152">
        <f t="shared" si="64"/>
        <v>824.83333333333337</v>
      </c>
      <c r="R94" s="153"/>
      <c r="S94" s="153"/>
      <c r="T94" s="153"/>
      <c r="V94" s="153"/>
      <c r="W94" s="153"/>
      <c r="X94" s="153"/>
    </row>
    <row r="95" spans="1:24" s="4" customFormat="1" ht="15" customHeight="1" x14ac:dyDescent="0.25">
      <c r="A95" s="126" t="s">
        <v>540</v>
      </c>
      <c r="B95" s="138" t="s">
        <v>62</v>
      </c>
      <c r="C95" s="126" t="s">
        <v>59</v>
      </c>
      <c r="D95" s="128" t="s">
        <v>60</v>
      </c>
      <c r="E95" s="147"/>
      <c r="F95" s="133"/>
      <c r="G95" s="133"/>
      <c r="H95" s="133"/>
      <c r="I95" s="328"/>
      <c r="J95" s="328"/>
      <c r="K95" s="328"/>
      <c r="L95" s="328"/>
      <c r="M95" s="147">
        <v>7365</v>
      </c>
      <c r="N95" s="151">
        <f>M95*0.95</f>
        <v>6996.75</v>
      </c>
      <c r="O95" s="133">
        <f>M95/5</f>
        <v>1473</v>
      </c>
      <c r="P95" s="133">
        <f>M95*1.01/6</f>
        <v>1239.7749999999999</v>
      </c>
      <c r="R95" s="153"/>
      <c r="S95" s="153"/>
      <c r="T95" s="153"/>
    </row>
    <row r="96" spans="1:24" s="4" customFormat="1" ht="15" customHeight="1" x14ac:dyDescent="0.25">
      <c r="A96" s="126" t="s">
        <v>541</v>
      </c>
      <c r="B96" s="138" t="s">
        <v>64</v>
      </c>
      <c r="C96" s="126" t="s">
        <v>59</v>
      </c>
      <c r="D96" s="128" t="s">
        <v>60</v>
      </c>
      <c r="E96" s="147"/>
      <c r="F96" s="133"/>
      <c r="G96" s="133"/>
      <c r="H96" s="133"/>
      <c r="I96" s="328"/>
      <c r="J96" s="328"/>
      <c r="K96" s="328"/>
      <c r="L96" s="328"/>
      <c r="M96" s="147">
        <v>7365</v>
      </c>
      <c r="N96" s="151">
        <f>M96*0.95</f>
        <v>6996.75</v>
      </c>
      <c r="O96" s="133">
        <f>M96/5</f>
        <v>1473</v>
      </c>
      <c r="P96" s="133">
        <f>M96*1.01/6</f>
        <v>1239.7749999999999</v>
      </c>
      <c r="R96" s="153"/>
      <c r="S96" s="153"/>
      <c r="T96" s="153"/>
    </row>
    <row r="97" spans="1:24" s="18" customFormat="1" ht="15" customHeight="1" x14ac:dyDescent="0.25">
      <c r="A97" s="126" t="s">
        <v>542</v>
      </c>
      <c r="B97" s="50" t="s">
        <v>920</v>
      </c>
      <c r="C97" s="21" t="s">
        <v>59</v>
      </c>
      <c r="D97" s="34" t="s">
        <v>7</v>
      </c>
      <c r="E97" s="234"/>
      <c r="F97" s="233"/>
      <c r="G97" s="233"/>
      <c r="H97" s="233"/>
      <c r="I97" s="234"/>
      <c r="J97" s="52"/>
      <c r="K97" s="233"/>
      <c r="L97" s="233"/>
      <c r="M97" s="234">
        <v>4900</v>
      </c>
      <c r="N97" s="233">
        <f t="shared" ref="N97:N98" si="66">M97*0.95</f>
        <v>4655</v>
      </c>
      <c r="O97" s="233">
        <f t="shared" ref="O97:O98" si="67">M97/5</f>
        <v>980</v>
      </c>
      <c r="P97" s="242">
        <f t="shared" ref="P97:P98" si="68">M97*1.01/6</f>
        <v>824.83333333333337</v>
      </c>
      <c r="R97" s="243"/>
      <c r="S97" s="201"/>
      <c r="T97" s="201"/>
      <c r="V97" s="201"/>
      <c r="W97" s="201"/>
      <c r="X97" s="201"/>
    </row>
    <row r="98" spans="1:24" s="18" customFormat="1" ht="15" customHeight="1" x14ac:dyDescent="0.25">
      <c r="A98" s="126" t="s">
        <v>1541</v>
      </c>
      <c r="B98" s="50" t="s">
        <v>921</v>
      </c>
      <c r="C98" s="21" t="s">
        <v>59</v>
      </c>
      <c r="D98" s="34" t="s">
        <v>7</v>
      </c>
      <c r="E98" s="234"/>
      <c r="F98" s="233"/>
      <c r="G98" s="233"/>
      <c r="H98" s="233"/>
      <c r="I98" s="234"/>
      <c r="J98" s="52"/>
      <c r="K98" s="233"/>
      <c r="L98" s="233"/>
      <c r="M98" s="234">
        <v>4900</v>
      </c>
      <c r="N98" s="233">
        <f t="shared" si="66"/>
        <v>4655</v>
      </c>
      <c r="O98" s="233">
        <f t="shared" si="67"/>
        <v>980</v>
      </c>
      <c r="P98" s="242">
        <f t="shared" si="68"/>
        <v>824.83333333333337</v>
      </c>
      <c r="R98" s="243"/>
      <c r="S98" s="201"/>
      <c r="T98" s="201"/>
      <c r="V98" s="201"/>
      <c r="W98" s="201"/>
      <c r="X98" s="201"/>
    </row>
    <row r="99" spans="1:24" s="4" customFormat="1" ht="15" customHeight="1" x14ac:dyDescent="0.25">
      <c r="A99" s="126" t="s">
        <v>1542</v>
      </c>
      <c r="B99" s="138" t="s">
        <v>517</v>
      </c>
      <c r="C99" s="126" t="s">
        <v>7</v>
      </c>
      <c r="D99" s="128" t="s">
        <v>7</v>
      </c>
      <c r="E99" s="147"/>
      <c r="F99" s="133"/>
      <c r="G99" s="133"/>
      <c r="H99" s="133"/>
      <c r="I99" s="147"/>
      <c r="J99" s="151"/>
      <c r="K99" s="133"/>
      <c r="L99" s="133"/>
      <c r="M99" s="147"/>
      <c r="N99" s="133"/>
      <c r="O99" s="133"/>
      <c r="P99" s="152"/>
      <c r="R99" s="153"/>
      <c r="S99" s="153"/>
      <c r="T99" s="153"/>
      <c r="V99" s="153"/>
      <c r="W99" s="153"/>
      <c r="X99" s="153"/>
    </row>
    <row r="100" spans="1:24" s="18" customFormat="1" ht="15" customHeight="1" x14ac:dyDescent="0.25">
      <c r="A100" s="126" t="s">
        <v>1543</v>
      </c>
      <c r="B100" s="50" t="s">
        <v>1025</v>
      </c>
      <c r="C100" s="21" t="s">
        <v>7</v>
      </c>
      <c r="D100" s="19" t="s">
        <v>7</v>
      </c>
      <c r="E100" s="270">
        <v>13000</v>
      </c>
      <c r="F100" s="269">
        <f t="shared" ref="F100" si="69">E100*0.95</f>
        <v>12350</v>
      </c>
      <c r="G100" s="269">
        <f t="shared" ref="G100" si="70">E100/5</f>
        <v>2600</v>
      </c>
      <c r="H100" s="269">
        <f t="shared" ref="H100" si="71">E100*1.01/6</f>
        <v>2188.3333333333335</v>
      </c>
      <c r="I100" s="270">
        <v>11000</v>
      </c>
      <c r="J100" s="52">
        <f t="shared" ref="J100" si="72">I100*0.95</f>
        <v>10450</v>
      </c>
      <c r="K100" s="269">
        <f t="shared" ref="K100" si="73">I100/5</f>
        <v>2200</v>
      </c>
      <c r="L100" s="269">
        <f t="shared" ref="L100" si="74">I100*1.01/6</f>
        <v>1851.6666666666667</v>
      </c>
      <c r="M100" s="270">
        <v>9000</v>
      </c>
      <c r="N100" s="269">
        <f t="shared" ref="N100" si="75">M100*0.95</f>
        <v>8550</v>
      </c>
      <c r="O100" s="269">
        <f t="shared" ref="O100" si="76">M100/5</f>
        <v>1800</v>
      </c>
      <c r="P100" s="242">
        <f t="shared" ref="P100" si="77">M100*1.01/6</f>
        <v>1515</v>
      </c>
      <c r="R100" s="201"/>
      <c r="S100" s="201"/>
      <c r="T100" s="201"/>
      <c r="V100" s="201"/>
      <c r="W100" s="201"/>
      <c r="X100" s="201"/>
    </row>
    <row r="101" spans="1:24" s="4" customFormat="1" ht="15" customHeight="1" x14ac:dyDescent="0.25">
      <c r="A101" s="126"/>
      <c r="B101" s="138"/>
      <c r="C101" s="154"/>
      <c r="D101" s="155"/>
      <c r="E101" s="257"/>
      <c r="F101" s="258"/>
      <c r="G101" s="258"/>
      <c r="H101" s="258"/>
      <c r="I101" s="257"/>
      <c r="J101" s="259"/>
      <c r="K101" s="258"/>
      <c r="L101" s="258"/>
      <c r="M101" s="257"/>
      <c r="N101" s="258"/>
      <c r="O101" s="258"/>
      <c r="P101" s="260"/>
      <c r="R101" s="153"/>
      <c r="S101" s="153"/>
      <c r="T101" s="153"/>
      <c r="V101" s="153"/>
      <c r="W101" s="153"/>
      <c r="X101" s="153"/>
    </row>
    <row r="102" spans="1:24" s="4" customFormat="1" ht="15" customHeight="1" x14ac:dyDescent="0.25">
      <c r="A102" s="134" t="s">
        <v>945</v>
      </c>
      <c r="B102" s="228" t="s">
        <v>940</v>
      </c>
      <c r="C102" s="229"/>
      <c r="D102" s="230"/>
      <c r="E102" s="253" t="s">
        <v>519</v>
      </c>
      <c r="F102" s="253" t="s">
        <v>338</v>
      </c>
      <c r="G102" s="254" t="s">
        <v>336</v>
      </c>
      <c r="H102" s="254" t="s">
        <v>337</v>
      </c>
      <c r="I102" s="253" t="s">
        <v>519</v>
      </c>
      <c r="J102" s="255" t="s">
        <v>338</v>
      </c>
      <c r="K102" s="254" t="s">
        <v>336</v>
      </c>
      <c r="L102" s="254" t="s">
        <v>337</v>
      </c>
      <c r="M102" s="253" t="s">
        <v>519</v>
      </c>
      <c r="N102" s="253" t="s">
        <v>338</v>
      </c>
      <c r="O102" s="254" t="s">
        <v>336</v>
      </c>
      <c r="P102" s="256" t="s">
        <v>337</v>
      </c>
    </row>
    <row r="103" spans="1:24" s="4" customFormat="1" ht="15" customHeight="1" x14ac:dyDescent="0.25">
      <c r="A103" s="126" t="s">
        <v>946</v>
      </c>
      <c r="B103" s="127" t="s">
        <v>26</v>
      </c>
      <c r="C103" s="126" t="s">
        <v>27</v>
      </c>
      <c r="D103" s="150" t="s">
        <v>7</v>
      </c>
      <c r="E103" s="147">
        <v>20000</v>
      </c>
      <c r="F103" s="133">
        <f t="shared" ref="F103:F120" si="78">E103*0.95</f>
        <v>19000</v>
      </c>
      <c r="G103" s="133">
        <f>E103/5</f>
        <v>4000</v>
      </c>
      <c r="H103" s="133">
        <f t="shared" ref="H103:H120" si="79">E103*1.01/6</f>
        <v>3366.6666666666665</v>
      </c>
      <c r="I103" s="147">
        <v>18000</v>
      </c>
      <c r="J103" s="151">
        <f t="shared" ref="J103:J124" si="80">I103*0.95</f>
        <v>17100</v>
      </c>
      <c r="K103" s="133">
        <f t="shared" ref="K103:K124" si="81">I103/5</f>
        <v>3600</v>
      </c>
      <c r="L103" s="133">
        <f t="shared" ref="L103:L124" si="82">I103*1.01/6</f>
        <v>3030</v>
      </c>
      <c r="M103" s="147">
        <v>15750</v>
      </c>
      <c r="N103" s="133">
        <f t="shared" ref="N103:N121" si="83">M103*0.95</f>
        <v>14962.5</v>
      </c>
      <c r="O103" s="133">
        <f t="shared" ref="O103:O121" si="84">M103/5</f>
        <v>3150</v>
      </c>
      <c r="P103" s="152">
        <f t="shared" ref="P103:P121" si="85">M103*1.01/6</f>
        <v>2651.25</v>
      </c>
      <c r="R103" s="153"/>
      <c r="S103" s="153"/>
      <c r="T103" s="153"/>
      <c r="V103" s="153"/>
      <c r="W103" s="153"/>
      <c r="X103" s="153"/>
    </row>
    <row r="104" spans="1:24" s="4" customFormat="1" ht="15" customHeight="1" x14ac:dyDescent="0.25">
      <c r="A104" s="126" t="s">
        <v>947</v>
      </c>
      <c r="B104" s="127" t="s">
        <v>29</v>
      </c>
      <c r="C104" s="126" t="s">
        <v>27</v>
      </c>
      <c r="D104" s="150" t="s">
        <v>7</v>
      </c>
      <c r="E104" s="147">
        <v>5550</v>
      </c>
      <c r="F104" s="133">
        <f t="shared" si="78"/>
        <v>5272.5</v>
      </c>
      <c r="G104" s="133">
        <f t="shared" ref="G104:G120" si="86">E104/5</f>
        <v>1110</v>
      </c>
      <c r="H104" s="133">
        <f t="shared" si="79"/>
        <v>934.25</v>
      </c>
      <c r="I104" s="147">
        <v>4950</v>
      </c>
      <c r="J104" s="151">
        <f t="shared" si="80"/>
        <v>4702.5</v>
      </c>
      <c r="K104" s="133">
        <f t="shared" si="81"/>
        <v>990</v>
      </c>
      <c r="L104" s="133">
        <f t="shared" si="82"/>
        <v>833.25</v>
      </c>
      <c r="M104" s="147">
        <v>4600</v>
      </c>
      <c r="N104" s="133">
        <f t="shared" si="83"/>
        <v>4370</v>
      </c>
      <c r="O104" s="133">
        <f t="shared" si="84"/>
        <v>920</v>
      </c>
      <c r="P104" s="152">
        <f t="shared" si="85"/>
        <v>774.33333333333337</v>
      </c>
      <c r="R104" s="153"/>
      <c r="S104" s="153"/>
      <c r="T104" s="153"/>
      <c r="V104" s="153"/>
      <c r="W104" s="153"/>
      <c r="X104" s="153"/>
    </row>
    <row r="105" spans="1:24" s="4" customFormat="1" ht="15" customHeight="1" x14ac:dyDescent="0.25">
      <c r="A105" s="126" t="s">
        <v>948</v>
      </c>
      <c r="B105" s="127" t="s">
        <v>31</v>
      </c>
      <c r="C105" s="126" t="s">
        <v>27</v>
      </c>
      <c r="D105" s="150" t="s">
        <v>7</v>
      </c>
      <c r="E105" s="147">
        <v>5550</v>
      </c>
      <c r="F105" s="133">
        <f t="shared" si="78"/>
        <v>5272.5</v>
      </c>
      <c r="G105" s="133">
        <f t="shared" si="86"/>
        <v>1110</v>
      </c>
      <c r="H105" s="133">
        <f t="shared" si="79"/>
        <v>934.25</v>
      </c>
      <c r="I105" s="147">
        <v>4950</v>
      </c>
      <c r="J105" s="151">
        <f t="shared" si="80"/>
        <v>4702.5</v>
      </c>
      <c r="K105" s="133">
        <f t="shared" si="81"/>
        <v>990</v>
      </c>
      <c r="L105" s="133">
        <f t="shared" si="82"/>
        <v>833.25</v>
      </c>
      <c r="M105" s="147">
        <v>4600</v>
      </c>
      <c r="N105" s="133">
        <f t="shared" si="83"/>
        <v>4370</v>
      </c>
      <c r="O105" s="133">
        <f t="shared" si="84"/>
        <v>920</v>
      </c>
      <c r="P105" s="152">
        <f t="shared" si="85"/>
        <v>774.33333333333337</v>
      </c>
      <c r="R105" s="153"/>
      <c r="S105" s="153"/>
      <c r="T105" s="153"/>
      <c r="V105" s="153"/>
      <c r="W105" s="153"/>
      <c r="X105" s="153"/>
    </row>
    <row r="106" spans="1:24" s="4" customFormat="1" ht="15" customHeight="1" x14ac:dyDescent="0.25">
      <c r="A106" s="126" t="s">
        <v>949</v>
      </c>
      <c r="B106" s="127" t="s">
        <v>33</v>
      </c>
      <c r="C106" s="126" t="s">
        <v>27</v>
      </c>
      <c r="D106" s="150" t="s">
        <v>7</v>
      </c>
      <c r="E106" s="147">
        <v>5550</v>
      </c>
      <c r="F106" s="133">
        <f t="shared" si="78"/>
        <v>5272.5</v>
      </c>
      <c r="G106" s="133">
        <f t="shared" si="86"/>
        <v>1110</v>
      </c>
      <c r="H106" s="133">
        <f t="shared" si="79"/>
        <v>934.25</v>
      </c>
      <c r="I106" s="147">
        <v>4950</v>
      </c>
      <c r="J106" s="151">
        <f t="shared" si="80"/>
        <v>4702.5</v>
      </c>
      <c r="K106" s="133">
        <f t="shared" si="81"/>
        <v>990</v>
      </c>
      <c r="L106" s="133">
        <f t="shared" si="82"/>
        <v>833.25</v>
      </c>
      <c r="M106" s="147">
        <v>4600</v>
      </c>
      <c r="N106" s="133">
        <f t="shared" si="83"/>
        <v>4370</v>
      </c>
      <c r="O106" s="133">
        <f t="shared" si="84"/>
        <v>920</v>
      </c>
      <c r="P106" s="152">
        <f t="shared" si="85"/>
        <v>774.33333333333337</v>
      </c>
      <c r="R106" s="153"/>
      <c r="S106" s="153"/>
      <c r="T106" s="153"/>
      <c r="V106" s="153"/>
      <c r="W106" s="153"/>
      <c r="X106" s="153"/>
    </row>
    <row r="107" spans="1:24" s="4" customFormat="1" ht="15" customHeight="1" x14ac:dyDescent="0.25">
      <c r="A107" s="126" t="s">
        <v>950</v>
      </c>
      <c r="B107" s="127" t="s">
        <v>35</v>
      </c>
      <c r="C107" s="126" t="s">
        <v>27</v>
      </c>
      <c r="D107" s="150" t="s">
        <v>7</v>
      </c>
      <c r="E107" s="147">
        <v>7000</v>
      </c>
      <c r="F107" s="133">
        <f t="shared" si="78"/>
        <v>6650</v>
      </c>
      <c r="G107" s="133">
        <f t="shared" si="86"/>
        <v>1400</v>
      </c>
      <c r="H107" s="133">
        <f t="shared" si="79"/>
        <v>1178.3333333333333</v>
      </c>
      <c r="I107" s="147">
        <v>6500</v>
      </c>
      <c r="J107" s="151">
        <f t="shared" si="80"/>
        <v>6175</v>
      </c>
      <c r="K107" s="133">
        <f t="shared" si="81"/>
        <v>1300</v>
      </c>
      <c r="L107" s="133">
        <f t="shared" si="82"/>
        <v>1094.1666666666667</v>
      </c>
      <c r="M107" s="147">
        <v>6000</v>
      </c>
      <c r="N107" s="133">
        <f t="shared" si="83"/>
        <v>5700</v>
      </c>
      <c r="O107" s="133">
        <f t="shared" si="84"/>
        <v>1200</v>
      </c>
      <c r="P107" s="152">
        <f t="shared" si="85"/>
        <v>1010</v>
      </c>
      <c r="R107" s="153"/>
      <c r="S107" s="153"/>
      <c r="T107" s="153"/>
      <c r="V107" s="153"/>
      <c r="W107" s="153"/>
      <c r="X107" s="153"/>
    </row>
    <row r="108" spans="1:24" s="4" customFormat="1" ht="15" customHeight="1" x14ac:dyDescent="0.25">
      <c r="A108" s="126" t="s">
        <v>951</v>
      </c>
      <c r="B108" s="127" t="s">
        <v>641</v>
      </c>
      <c r="C108" s="126" t="s">
        <v>27</v>
      </c>
      <c r="D108" s="150" t="s">
        <v>7</v>
      </c>
      <c r="E108" s="147">
        <v>5550</v>
      </c>
      <c r="F108" s="133">
        <f t="shared" si="78"/>
        <v>5272.5</v>
      </c>
      <c r="G108" s="133">
        <f t="shared" si="86"/>
        <v>1110</v>
      </c>
      <c r="H108" s="133">
        <f t="shared" si="79"/>
        <v>934.25</v>
      </c>
      <c r="I108" s="147">
        <v>4950</v>
      </c>
      <c r="J108" s="151">
        <f t="shared" si="80"/>
        <v>4702.5</v>
      </c>
      <c r="K108" s="133">
        <f t="shared" si="81"/>
        <v>990</v>
      </c>
      <c r="L108" s="133">
        <f t="shared" si="82"/>
        <v>833.25</v>
      </c>
      <c r="M108" s="232">
        <v>4600</v>
      </c>
      <c r="N108" s="133">
        <f t="shared" si="83"/>
        <v>4370</v>
      </c>
      <c r="O108" s="133">
        <f t="shared" si="84"/>
        <v>920</v>
      </c>
      <c r="P108" s="152">
        <f t="shared" si="85"/>
        <v>774.33333333333337</v>
      </c>
      <c r="R108" s="153"/>
      <c r="S108" s="153"/>
      <c r="T108" s="153"/>
      <c r="V108" s="153"/>
      <c r="W108" s="153"/>
      <c r="X108" s="153"/>
    </row>
    <row r="109" spans="1:24" s="4" customFormat="1" ht="15" customHeight="1" x14ac:dyDescent="0.25">
      <c r="A109" s="126" t="s">
        <v>952</v>
      </c>
      <c r="B109" s="127" t="s">
        <v>10</v>
      </c>
      <c r="C109" s="126" t="s">
        <v>39</v>
      </c>
      <c r="D109" s="150" t="s">
        <v>7</v>
      </c>
      <c r="E109" s="147">
        <v>15750</v>
      </c>
      <c r="F109" s="133">
        <f t="shared" si="78"/>
        <v>14962.5</v>
      </c>
      <c r="G109" s="133">
        <f t="shared" si="86"/>
        <v>3150</v>
      </c>
      <c r="H109" s="133">
        <f t="shared" si="79"/>
        <v>2651.25</v>
      </c>
      <c r="I109" s="147">
        <v>12750</v>
      </c>
      <c r="J109" s="151">
        <f t="shared" si="80"/>
        <v>12112.5</v>
      </c>
      <c r="K109" s="133">
        <f t="shared" si="81"/>
        <v>2550</v>
      </c>
      <c r="L109" s="133">
        <f t="shared" si="82"/>
        <v>2146.25</v>
      </c>
      <c r="M109" s="147">
        <v>11750</v>
      </c>
      <c r="N109" s="133">
        <f t="shared" si="83"/>
        <v>11162.5</v>
      </c>
      <c r="O109" s="133">
        <f t="shared" si="84"/>
        <v>2350</v>
      </c>
      <c r="P109" s="152">
        <f t="shared" si="85"/>
        <v>1977.9166666666667</v>
      </c>
      <c r="R109" s="153"/>
      <c r="S109" s="153"/>
      <c r="T109" s="153"/>
      <c r="V109" s="153"/>
      <c r="W109" s="153"/>
      <c r="X109" s="153"/>
    </row>
    <row r="110" spans="1:24" s="4" customFormat="1" ht="15" customHeight="1" x14ac:dyDescent="0.25">
      <c r="A110" s="126" t="s">
        <v>953</v>
      </c>
      <c r="B110" s="127" t="s">
        <v>11</v>
      </c>
      <c r="C110" s="126" t="s">
        <v>39</v>
      </c>
      <c r="D110" s="150" t="s">
        <v>7</v>
      </c>
      <c r="E110" s="147">
        <v>13500</v>
      </c>
      <c r="F110" s="133">
        <f t="shared" si="78"/>
        <v>12825</v>
      </c>
      <c r="G110" s="133">
        <f t="shared" si="86"/>
        <v>2700</v>
      </c>
      <c r="H110" s="133">
        <f t="shared" si="79"/>
        <v>2272.5</v>
      </c>
      <c r="I110" s="147">
        <v>12000</v>
      </c>
      <c r="J110" s="151">
        <f t="shared" si="80"/>
        <v>11400</v>
      </c>
      <c r="K110" s="133">
        <f t="shared" si="81"/>
        <v>2400</v>
      </c>
      <c r="L110" s="133">
        <f t="shared" si="82"/>
        <v>2020</v>
      </c>
      <c r="M110" s="147">
        <v>11000</v>
      </c>
      <c r="N110" s="133">
        <f t="shared" si="83"/>
        <v>10450</v>
      </c>
      <c r="O110" s="133">
        <f t="shared" si="84"/>
        <v>2200</v>
      </c>
      <c r="P110" s="152">
        <f t="shared" si="85"/>
        <v>1851.6666666666667</v>
      </c>
      <c r="R110" s="153"/>
      <c r="S110" s="153"/>
      <c r="T110" s="153"/>
      <c r="V110" s="153"/>
      <c r="W110" s="153"/>
      <c r="X110" s="153"/>
    </row>
    <row r="111" spans="1:24" s="4" customFormat="1" ht="15" customHeight="1" x14ac:dyDescent="0.25">
      <c r="A111" s="126" t="s">
        <v>954</v>
      </c>
      <c r="B111" s="127" t="s">
        <v>12</v>
      </c>
      <c r="C111" s="126" t="s">
        <v>39</v>
      </c>
      <c r="D111" s="150" t="s">
        <v>7</v>
      </c>
      <c r="E111" s="147">
        <v>12600</v>
      </c>
      <c r="F111" s="133">
        <f t="shared" si="78"/>
        <v>11970</v>
      </c>
      <c r="G111" s="133">
        <f t="shared" si="86"/>
        <v>2520</v>
      </c>
      <c r="H111" s="133">
        <f t="shared" si="79"/>
        <v>2121</v>
      </c>
      <c r="I111" s="147">
        <v>10500</v>
      </c>
      <c r="J111" s="151">
        <f t="shared" si="80"/>
        <v>9975</v>
      </c>
      <c r="K111" s="133">
        <f t="shared" si="81"/>
        <v>2100</v>
      </c>
      <c r="L111" s="133">
        <f t="shared" si="82"/>
        <v>1767.5</v>
      </c>
      <c r="M111" s="147">
        <v>9750</v>
      </c>
      <c r="N111" s="133">
        <f t="shared" si="83"/>
        <v>9262.5</v>
      </c>
      <c r="O111" s="133">
        <f t="shared" si="84"/>
        <v>1950</v>
      </c>
      <c r="P111" s="152">
        <f t="shared" si="85"/>
        <v>1641.25</v>
      </c>
      <c r="R111" s="153"/>
      <c r="S111" s="153"/>
      <c r="T111" s="153"/>
      <c r="V111" s="153"/>
      <c r="W111" s="153"/>
      <c r="X111" s="153"/>
    </row>
    <row r="112" spans="1:24" s="4" customFormat="1" ht="15" customHeight="1" x14ac:dyDescent="0.25">
      <c r="A112" s="126" t="s">
        <v>955</v>
      </c>
      <c r="B112" s="127" t="s">
        <v>44</v>
      </c>
      <c r="C112" s="126" t="s">
        <v>39</v>
      </c>
      <c r="D112" s="150" t="s">
        <v>7</v>
      </c>
      <c r="E112" s="147">
        <v>12600</v>
      </c>
      <c r="F112" s="133">
        <f t="shared" si="78"/>
        <v>11970</v>
      </c>
      <c r="G112" s="133">
        <f t="shared" si="86"/>
        <v>2520</v>
      </c>
      <c r="H112" s="133">
        <f t="shared" si="79"/>
        <v>2121</v>
      </c>
      <c r="I112" s="147">
        <v>10500</v>
      </c>
      <c r="J112" s="151">
        <f t="shared" si="80"/>
        <v>9975</v>
      </c>
      <c r="K112" s="133">
        <f t="shared" si="81"/>
        <v>2100</v>
      </c>
      <c r="L112" s="133">
        <f t="shared" si="82"/>
        <v>1767.5</v>
      </c>
      <c r="M112" s="147">
        <v>9750</v>
      </c>
      <c r="N112" s="133">
        <f t="shared" si="83"/>
        <v>9262.5</v>
      </c>
      <c r="O112" s="133">
        <f t="shared" si="84"/>
        <v>1950</v>
      </c>
      <c r="P112" s="152">
        <f t="shared" si="85"/>
        <v>1641.25</v>
      </c>
      <c r="R112" s="153"/>
      <c r="S112" s="153"/>
      <c r="T112" s="153"/>
      <c r="V112" s="153"/>
      <c r="W112" s="153"/>
      <c r="X112" s="153"/>
    </row>
    <row r="113" spans="1:24" s="4" customFormat="1" ht="15" customHeight="1" x14ac:dyDescent="0.25">
      <c r="A113" s="126" t="s">
        <v>956</v>
      </c>
      <c r="B113" s="127" t="s">
        <v>13</v>
      </c>
      <c r="C113" s="126" t="s">
        <v>46</v>
      </c>
      <c r="D113" s="150" t="s">
        <v>7</v>
      </c>
      <c r="E113" s="147">
        <v>16000</v>
      </c>
      <c r="F113" s="133">
        <f t="shared" si="78"/>
        <v>15200</v>
      </c>
      <c r="G113" s="133">
        <f t="shared" si="86"/>
        <v>3200</v>
      </c>
      <c r="H113" s="133">
        <f t="shared" si="79"/>
        <v>2693.3333333333335</v>
      </c>
      <c r="I113" s="147">
        <v>11250</v>
      </c>
      <c r="J113" s="151">
        <f t="shared" si="80"/>
        <v>10687.5</v>
      </c>
      <c r="K113" s="133">
        <f t="shared" si="81"/>
        <v>2250</v>
      </c>
      <c r="L113" s="133">
        <f t="shared" si="82"/>
        <v>1893.75</v>
      </c>
      <c r="M113" s="147">
        <v>8750</v>
      </c>
      <c r="N113" s="133">
        <f t="shared" si="83"/>
        <v>8312.5</v>
      </c>
      <c r="O113" s="133">
        <f t="shared" si="84"/>
        <v>1750</v>
      </c>
      <c r="P113" s="152">
        <f t="shared" si="85"/>
        <v>1472.9166666666667</v>
      </c>
      <c r="R113" s="153"/>
      <c r="S113" s="153"/>
      <c r="T113" s="153"/>
      <c r="V113" s="153"/>
      <c r="W113" s="153"/>
      <c r="X113" s="153"/>
    </row>
    <row r="114" spans="1:24" s="4" customFormat="1" ht="15" customHeight="1" x14ac:dyDescent="0.25">
      <c r="A114" s="126" t="s">
        <v>957</v>
      </c>
      <c r="B114" s="127" t="s">
        <v>14</v>
      </c>
      <c r="C114" s="126" t="s">
        <v>48</v>
      </c>
      <c r="D114" s="150" t="s">
        <v>7</v>
      </c>
      <c r="E114" s="147">
        <v>13750</v>
      </c>
      <c r="F114" s="133">
        <f t="shared" si="78"/>
        <v>13062.5</v>
      </c>
      <c r="G114" s="133">
        <f t="shared" si="86"/>
        <v>2750</v>
      </c>
      <c r="H114" s="133">
        <f t="shared" si="79"/>
        <v>2314.5833333333335</v>
      </c>
      <c r="I114" s="147">
        <v>11850</v>
      </c>
      <c r="J114" s="151">
        <f t="shared" si="80"/>
        <v>11257.5</v>
      </c>
      <c r="K114" s="133">
        <f t="shared" si="81"/>
        <v>2370</v>
      </c>
      <c r="L114" s="133">
        <f t="shared" si="82"/>
        <v>1994.75</v>
      </c>
      <c r="M114" s="147">
        <v>10250</v>
      </c>
      <c r="N114" s="133">
        <f t="shared" si="83"/>
        <v>9737.5</v>
      </c>
      <c r="O114" s="133">
        <f t="shared" si="84"/>
        <v>2050</v>
      </c>
      <c r="P114" s="152">
        <f t="shared" si="85"/>
        <v>1725.4166666666667</v>
      </c>
      <c r="R114" s="153"/>
      <c r="S114" s="153"/>
      <c r="T114" s="153"/>
      <c r="V114" s="153"/>
      <c r="W114" s="153"/>
      <c r="X114" s="153"/>
    </row>
    <row r="115" spans="1:24" s="4" customFormat="1" ht="15" customHeight="1" x14ac:dyDescent="0.25">
      <c r="A115" s="126" t="s">
        <v>958</v>
      </c>
      <c r="B115" s="127" t="s">
        <v>15</v>
      </c>
      <c r="C115" s="126" t="s">
        <v>50</v>
      </c>
      <c r="D115" s="150" t="s">
        <v>7</v>
      </c>
      <c r="E115" s="147">
        <v>5500</v>
      </c>
      <c r="F115" s="133">
        <f t="shared" si="78"/>
        <v>5225</v>
      </c>
      <c r="G115" s="133">
        <f t="shared" si="86"/>
        <v>1100</v>
      </c>
      <c r="H115" s="133">
        <f t="shared" si="79"/>
        <v>925.83333333333337</v>
      </c>
      <c r="I115" s="147">
        <v>4500</v>
      </c>
      <c r="J115" s="151">
        <f t="shared" si="80"/>
        <v>4275</v>
      </c>
      <c r="K115" s="133">
        <f t="shared" si="81"/>
        <v>900</v>
      </c>
      <c r="L115" s="133">
        <f t="shared" si="82"/>
        <v>757.5</v>
      </c>
      <c r="M115" s="147">
        <v>4000</v>
      </c>
      <c r="N115" s="133">
        <f t="shared" si="83"/>
        <v>3800</v>
      </c>
      <c r="O115" s="133">
        <f t="shared" si="84"/>
        <v>800</v>
      </c>
      <c r="P115" s="152">
        <f t="shared" si="85"/>
        <v>673.33333333333337</v>
      </c>
      <c r="R115" s="153"/>
      <c r="S115" s="153"/>
      <c r="T115" s="153"/>
      <c r="V115" s="153"/>
      <c r="W115" s="153"/>
      <c r="X115" s="153"/>
    </row>
    <row r="116" spans="1:24" s="4" customFormat="1" ht="15" customHeight="1" x14ac:dyDescent="0.25">
      <c r="A116" s="126" t="s">
        <v>959</v>
      </c>
      <c r="B116" s="127" t="s">
        <v>16</v>
      </c>
      <c r="C116" s="126" t="s">
        <v>52</v>
      </c>
      <c r="D116" s="150" t="s">
        <v>7</v>
      </c>
      <c r="E116" s="147">
        <v>9000</v>
      </c>
      <c r="F116" s="133">
        <f t="shared" si="78"/>
        <v>8550</v>
      </c>
      <c r="G116" s="133">
        <f t="shared" si="86"/>
        <v>1800</v>
      </c>
      <c r="H116" s="133">
        <f t="shared" si="79"/>
        <v>1515</v>
      </c>
      <c r="I116" s="147">
        <v>8500</v>
      </c>
      <c r="J116" s="151">
        <f t="shared" si="80"/>
        <v>8075</v>
      </c>
      <c r="K116" s="133">
        <f t="shared" si="81"/>
        <v>1700</v>
      </c>
      <c r="L116" s="133">
        <f t="shared" si="82"/>
        <v>1430.8333333333333</v>
      </c>
      <c r="M116" s="147">
        <v>8000</v>
      </c>
      <c r="N116" s="133">
        <f t="shared" si="83"/>
        <v>7600</v>
      </c>
      <c r="O116" s="133">
        <f t="shared" si="84"/>
        <v>1600</v>
      </c>
      <c r="P116" s="152">
        <f t="shared" si="85"/>
        <v>1346.6666666666667</v>
      </c>
      <c r="R116" s="153"/>
      <c r="S116" s="153"/>
      <c r="T116" s="153"/>
      <c r="V116" s="153"/>
      <c r="W116" s="153"/>
      <c r="X116" s="153"/>
    </row>
    <row r="117" spans="1:24" s="4" customFormat="1" ht="15" customHeight="1" x14ac:dyDescent="0.25">
      <c r="A117" s="126" t="s">
        <v>960</v>
      </c>
      <c r="B117" s="127" t="s">
        <v>54</v>
      </c>
      <c r="C117" s="126" t="s">
        <v>52</v>
      </c>
      <c r="D117" s="150" t="s">
        <v>7</v>
      </c>
      <c r="E117" s="147">
        <v>9000</v>
      </c>
      <c r="F117" s="133">
        <f t="shared" si="78"/>
        <v>8550</v>
      </c>
      <c r="G117" s="133">
        <f t="shared" si="86"/>
        <v>1800</v>
      </c>
      <c r="H117" s="133">
        <f t="shared" si="79"/>
        <v>1515</v>
      </c>
      <c r="I117" s="147">
        <v>8100</v>
      </c>
      <c r="J117" s="151">
        <f t="shared" si="80"/>
        <v>7695</v>
      </c>
      <c r="K117" s="133">
        <f t="shared" si="81"/>
        <v>1620</v>
      </c>
      <c r="L117" s="133">
        <f t="shared" si="82"/>
        <v>1363.5</v>
      </c>
      <c r="M117" s="147">
        <v>7250</v>
      </c>
      <c r="N117" s="133">
        <f t="shared" si="83"/>
        <v>6887.5</v>
      </c>
      <c r="O117" s="133">
        <f t="shared" si="84"/>
        <v>1450</v>
      </c>
      <c r="P117" s="152">
        <f t="shared" si="85"/>
        <v>1220.4166666666667</v>
      </c>
      <c r="R117" s="153"/>
      <c r="S117" s="153"/>
      <c r="T117" s="153"/>
      <c r="V117" s="153"/>
      <c r="W117" s="153"/>
      <c r="X117" s="153"/>
    </row>
    <row r="118" spans="1:24" s="4" customFormat="1" ht="15" customHeight="1" x14ac:dyDescent="0.25">
      <c r="A118" s="126" t="s">
        <v>961</v>
      </c>
      <c r="B118" s="127" t="s">
        <v>17</v>
      </c>
      <c r="C118" s="126" t="s">
        <v>56</v>
      </c>
      <c r="D118" s="150" t="s">
        <v>7</v>
      </c>
      <c r="E118" s="147">
        <v>13750</v>
      </c>
      <c r="F118" s="133">
        <f t="shared" si="78"/>
        <v>13062.5</v>
      </c>
      <c r="G118" s="133">
        <f t="shared" si="86"/>
        <v>2750</v>
      </c>
      <c r="H118" s="133">
        <f t="shared" si="79"/>
        <v>2314.5833333333335</v>
      </c>
      <c r="I118" s="147">
        <v>11500</v>
      </c>
      <c r="J118" s="151">
        <f t="shared" si="80"/>
        <v>10925</v>
      </c>
      <c r="K118" s="133">
        <f t="shared" si="81"/>
        <v>2300</v>
      </c>
      <c r="L118" s="133">
        <f t="shared" si="82"/>
        <v>1935.8333333333333</v>
      </c>
      <c r="M118" s="147">
        <v>10750</v>
      </c>
      <c r="N118" s="133">
        <f t="shared" si="83"/>
        <v>10212.5</v>
      </c>
      <c r="O118" s="133">
        <f t="shared" si="84"/>
        <v>2150</v>
      </c>
      <c r="P118" s="152">
        <f t="shared" si="85"/>
        <v>1809.5833333333333</v>
      </c>
      <c r="R118" s="153"/>
      <c r="S118" s="153"/>
      <c r="T118" s="153"/>
      <c r="V118" s="153"/>
      <c r="W118" s="153"/>
      <c r="X118" s="153"/>
    </row>
    <row r="119" spans="1:24" s="4" customFormat="1" ht="15" customHeight="1" x14ac:dyDescent="0.25">
      <c r="A119" s="126" t="s">
        <v>962</v>
      </c>
      <c r="B119" s="138" t="s">
        <v>342</v>
      </c>
      <c r="C119" s="126" t="s">
        <v>59</v>
      </c>
      <c r="D119" s="150" t="s">
        <v>7</v>
      </c>
      <c r="E119" s="147">
        <v>8000</v>
      </c>
      <c r="F119" s="133">
        <f t="shared" si="78"/>
        <v>7600</v>
      </c>
      <c r="G119" s="133">
        <f t="shared" si="86"/>
        <v>1600</v>
      </c>
      <c r="H119" s="133">
        <f t="shared" si="79"/>
        <v>1346.6666666666667</v>
      </c>
      <c r="I119" s="147">
        <v>7500</v>
      </c>
      <c r="J119" s="151">
        <f t="shared" si="80"/>
        <v>7125</v>
      </c>
      <c r="K119" s="133">
        <f t="shared" si="81"/>
        <v>1500</v>
      </c>
      <c r="L119" s="133">
        <f t="shared" si="82"/>
        <v>1262.5</v>
      </c>
      <c r="M119" s="147">
        <v>7000</v>
      </c>
      <c r="N119" s="133">
        <f t="shared" si="83"/>
        <v>6650</v>
      </c>
      <c r="O119" s="133">
        <f t="shared" si="84"/>
        <v>1400</v>
      </c>
      <c r="P119" s="152">
        <f t="shared" si="85"/>
        <v>1178.3333333333333</v>
      </c>
      <c r="R119" s="153"/>
      <c r="S119" s="153"/>
      <c r="T119" s="153"/>
      <c r="V119" s="153"/>
      <c r="W119" s="153"/>
      <c r="X119" s="153"/>
    </row>
    <row r="120" spans="1:24" s="4" customFormat="1" ht="15" customHeight="1" x14ac:dyDescent="0.25">
      <c r="A120" s="126" t="s">
        <v>963</v>
      </c>
      <c r="B120" s="138" t="s">
        <v>343</v>
      </c>
      <c r="C120" s="126" t="s">
        <v>59</v>
      </c>
      <c r="D120" s="150" t="s">
        <v>7</v>
      </c>
      <c r="E120" s="147">
        <v>8000</v>
      </c>
      <c r="F120" s="133">
        <f t="shared" si="78"/>
        <v>7600</v>
      </c>
      <c r="G120" s="133">
        <f t="shared" si="86"/>
        <v>1600</v>
      </c>
      <c r="H120" s="133">
        <f t="shared" si="79"/>
        <v>1346.6666666666667</v>
      </c>
      <c r="I120" s="147">
        <v>7500</v>
      </c>
      <c r="J120" s="151">
        <f t="shared" si="80"/>
        <v>7125</v>
      </c>
      <c r="K120" s="133">
        <f t="shared" si="81"/>
        <v>1500</v>
      </c>
      <c r="L120" s="133">
        <f t="shared" si="82"/>
        <v>1262.5</v>
      </c>
      <c r="M120" s="147">
        <v>7000</v>
      </c>
      <c r="N120" s="133">
        <f t="shared" si="83"/>
        <v>6650</v>
      </c>
      <c r="O120" s="133">
        <f t="shared" si="84"/>
        <v>1400</v>
      </c>
      <c r="P120" s="152">
        <f t="shared" si="85"/>
        <v>1178.3333333333333</v>
      </c>
      <c r="R120" s="153"/>
      <c r="S120" s="153"/>
      <c r="T120" s="153"/>
      <c r="V120" s="153"/>
      <c r="W120" s="153"/>
      <c r="X120" s="153"/>
    </row>
    <row r="121" spans="1:24" s="4" customFormat="1" ht="15" customHeight="1" x14ac:dyDescent="0.25">
      <c r="A121" s="126" t="s">
        <v>964</v>
      </c>
      <c r="B121" s="138" t="s">
        <v>339</v>
      </c>
      <c r="C121" s="126" t="s">
        <v>59</v>
      </c>
      <c r="D121" s="128" t="s">
        <v>60</v>
      </c>
      <c r="E121" s="147"/>
      <c r="F121" s="133"/>
      <c r="G121" s="133"/>
      <c r="H121" s="133"/>
      <c r="I121" s="147"/>
      <c r="J121" s="151"/>
      <c r="K121" s="133"/>
      <c r="L121" s="133"/>
      <c r="M121" s="147">
        <v>4100</v>
      </c>
      <c r="N121" s="133">
        <f t="shared" si="83"/>
        <v>3895</v>
      </c>
      <c r="O121" s="133">
        <f t="shared" si="84"/>
        <v>820</v>
      </c>
      <c r="P121" s="152">
        <f t="shared" si="85"/>
        <v>690.16666666666663</v>
      </c>
      <c r="R121" s="153"/>
      <c r="S121" s="153"/>
      <c r="T121" s="153"/>
      <c r="V121" s="153"/>
      <c r="W121" s="153"/>
      <c r="X121" s="153"/>
    </row>
    <row r="122" spans="1:24" s="4" customFormat="1" ht="15" customHeight="1" x14ac:dyDescent="0.25">
      <c r="A122" s="126" t="s">
        <v>965</v>
      </c>
      <c r="B122" s="138" t="s">
        <v>62</v>
      </c>
      <c r="C122" s="126" t="s">
        <v>59</v>
      </c>
      <c r="D122" s="128" t="s">
        <v>60</v>
      </c>
      <c r="E122" s="147"/>
      <c r="F122" s="133"/>
      <c r="G122" s="133"/>
      <c r="H122" s="133"/>
      <c r="I122" s="147">
        <v>7365</v>
      </c>
      <c r="J122" s="151">
        <f t="shared" si="80"/>
        <v>6996.75</v>
      </c>
      <c r="K122" s="133">
        <f t="shared" si="81"/>
        <v>1473</v>
      </c>
      <c r="L122" s="133">
        <f t="shared" si="82"/>
        <v>1239.7749999999999</v>
      </c>
      <c r="M122" s="147"/>
      <c r="N122" s="133"/>
      <c r="O122" s="133"/>
      <c r="P122" s="152"/>
      <c r="R122" s="153"/>
      <c r="S122" s="153"/>
      <c r="T122" s="153"/>
    </row>
    <row r="123" spans="1:24" s="4" customFormat="1" ht="15" customHeight="1" x14ac:dyDescent="0.25">
      <c r="A123" s="126" t="s">
        <v>966</v>
      </c>
      <c r="B123" s="138" t="s">
        <v>64</v>
      </c>
      <c r="C123" s="126" t="s">
        <v>59</v>
      </c>
      <c r="D123" s="128" t="s">
        <v>60</v>
      </c>
      <c r="E123" s="147"/>
      <c r="F123" s="133"/>
      <c r="G123" s="133"/>
      <c r="H123" s="133"/>
      <c r="I123" s="147">
        <v>7365</v>
      </c>
      <c r="J123" s="151">
        <f t="shared" si="80"/>
        <v>6996.75</v>
      </c>
      <c r="K123" s="133">
        <f t="shared" si="81"/>
        <v>1473</v>
      </c>
      <c r="L123" s="133">
        <f t="shared" si="82"/>
        <v>1239.7749999999999</v>
      </c>
      <c r="M123" s="147"/>
      <c r="N123" s="133"/>
      <c r="O123" s="133"/>
      <c r="P123" s="152"/>
      <c r="R123" s="153"/>
      <c r="S123" s="153"/>
      <c r="T123" s="153"/>
    </row>
    <row r="124" spans="1:24" s="4" customFormat="1" ht="15" customHeight="1" x14ac:dyDescent="0.25">
      <c r="A124" s="126" t="s">
        <v>967</v>
      </c>
      <c r="B124" s="138" t="s">
        <v>517</v>
      </c>
      <c r="C124" s="126" t="s">
        <v>7</v>
      </c>
      <c r="D124" s="128" t="s">
        <v>7</v>
      </c>
      <c r="E124" s="147">
        <v>16140</v>
      </c>
      <c r="F124" s="133">
        <f>E124*0.95</f>
        <v>15333</v>
      </c>
      <c r="G124" s="133">
        <f>E124/5</f>
        <v>3228</v>
      </c>
      <c r="H124" s="133">
        <f>E124*1.01/6</f>
        <v>2716.9</v>
      </c>
      <c r="I124" s="147">
        <v>12075</v>
      </c>
      <c r="J124" s="151">
        <f t="shared" si="80"/>
        <v>11471.25</v>
      </c>
      <c r="K124" s="133">
        <f t="shared" si="81"/>
        <v>2415</v>
      </c>
      <c r="L124" s="133">
        <f t="shared" si="82"/>
        <v>2032.625</v>
      </c>
      <c r="M124" s="147">
        <v>10080</v>
      </c>
      <c r="N124" s="133">
        <f>M124*0.95</f>
        <v>9576</v>
      </c>
      <c r="O124" s="133">
        <f>M124/5</f>
        <v>2016</v>
      </c>
      <c r="P124" s="152">
        <f>M124*1.01/6</f>
        <v>1696.8</v>
      </c>
      <c r="R124" s="153"/>
      <c r="S124" s="153"/>
      <c r="T124" s="153"/>
      <c r="V124" s="153"/>
      <c r="W124" s="153"/>
      <c r="X124" s="153"/>
    </row>
    <row r="125" spans="1:24" s="4" customFormat="1" ht="15" customHeight="1" x14ac:dyDescent="0.25">
      <c r="A125" s="126"/>
      <c r="B125" s="138"/>
      <c r="C125" s="154"/>
      <c r="D125" s="155"/>
      <c r="E125" s="136"/>
      <c r="F125" s="131"/>
      <c r="G125" s="131"/>
      <c r="H125" s="136"/>
      <c r="I125" s="131"/>
      <c r="J125" s="156"/>
      <c r="K125" s="136"/>
      <c r="L125" s="131"/>
      <c r="M125" s="131"/>
      <c r="N125" s="110"/>
      <c r="O125" s="110"/>
    </row>
    <row r="126" spans="1:24" s="4" customFormat="1" ht="15" customHeight="1" x14ac:dyDescent="0.25">
      <c r="A126" s="134" t="s">
        <v>620</v>
      </c>
      <c r="B126" s="141" t="s">
        <v>649</v>
      </c>
      <c r="C126" s="142"/>
      <c r="D126" s="143"/>
      <c r="E126" s="147" t="s">
        <v>519</v>
      </c>
      <c r="F126" s="157" t="s">
        <v>338</v>
      </c>
      <c r="G126" s="157" t="s">
        <v>336</v>
      </c>
      <c r="H126" s="157" t="s">
        <v>337</v>
      </c>
      <c r="I126" s="158"/>
      <c r="J126" s="109"/>
      <c r="K126" s="110"/>
      <c r="L126" s="110"/>
      <c r="M126" s="110"/>
      <c r="N126" s="110"/>
      <c r="O126" s="110"/>
    </row>
    <row r="127" spans="1:24" s="4" customFormat="1" ht="15" customHeight="1" x14ac:dyDescent="0.25">
      <c r="A127" s="126" t="s">
        <v>546</v>
      </c>
      <c r="B127" s="138" t="s">
        <v>26</v>
      </c>
      <c r="C127" s="126" t="s">
        <v>27</v>
      </c>
      <c r="D127" s="150" t="s">
        <v>7</v>
      </c>
      <c r="E127" s="147">
        <v>17500</v>
      </c>
      <c r="F127" s="133">
        <f t="shared" ref="F127:F146" si="87">E127*0.95</f>
        <v>16625</v>
      </c>
      <c r="G127" s="133">
        <f t="shared" ref="G127:G148" si="88">E127/5</f>
        <v>3500</v>
      </c>
      <c r="H127" s="133">
        <f t="shared" ref="H127:H146" si="89">E127*1.01/6</f>
        <v>2945.8333333333335</v>
      </c>
      <c r="I127" s="131"/>
      <c r="J127" s="156"/>
      <c r="K127" s="159"/>
      <c r="L127" s="110"/>
      <c r="M127" s="110"/>
      <c r="N127" s="110"/>
      <c r="O127" s="110"/>
    </row>
    <row r="128" spans="1:24" s="4" customFormat="1" ht="15" customHeight="1" x14ac:dyDescent="0.25">
      <c r="A128" s="126" t="s">
        <v>547</v>
      </c>
      <c r="B128" s="138" t="s">
        <v>29</v>
      </c>
      <c r="C128" s="126" t="s">
        <v>27</v>
      </c>
      <c r="D128" s="150" t="s">
        <v>7</v>
      </c>
      <c r="E128" s="147">
        <v>4800</v>
      </c>
      <c r="F128" s="133">
        <f t="shared" si="87"/>
        <v>4560</v>
      </c>
      <c r="G128" s="133">
        <f t="shared" si="88"/>
        <v>960</v>
      </c>
      <c r="H128" s="133">
        <f t="shared" si="89"/>
        <v>808</v>
      </c>
      <c r="I128" s="131"/>
      <c r="J128" s="156"/>
      <c r="K128" s="159"/>
      <c r="L128" s="110"/>
      <c r="M128" s="110"/>
      <c r="N128" s="110"/>
      <c r="O128" s="110"/>
    </row>
    <row r="129" spans="1:15" s="4" customFormat="1" ht="15" customHeight="1" x14ac:dyDescent="0.25">
      <c r="A129" s="126" t="s">
        <v>548</v>
      </c>
      <c r="B129" s="138" t="s">
        <v>31</v>
      </c>
      <c r="C129" s="126" t="s">
        <v>27</v>
      </c>
      <c r="D129" s="150" t="s">
        <v>7</v>
      </c>
      <c r="E129" s="147">
        <v>4800</v>
      </c>
      <c r="F129" s="133">
        <f t="shared" si="87"/>
        <v>4560</v>
      </c>
      <c r="G129" s="133">
        <f t="shared" si="88"/>
        <v>960</v>
      </c>
      <c r="H129" s="133">
        <f t="shared" si="89"/>
        <v>808</v>
      </c>
      <c r="I129" s="131"/>
      <c r="J129" s="156"/>
      <c r="K129" s="159"/>
      <c r="L129" s="110"/>
      <c r="M129" s="110"/>
      <c r="N129" s="110"/>
      <c r="O129" s="110"/>
    </row>
    <row r="130" spans="1:15" s="4" customFormat="1" ht="15" customHeight="1" x14ac:dyDescent="0.25">
      <c r="A130" s="126" t="s">
        <v>549</v>
      </c>
      <c r="B130" s="138" t="s">
        <v>33</v>
      </c>
      <c r="C130" s="126" t="s">
        <v>27</v>
      </c>
      <c r="D130" s="150" t="s">
        <v>7</v>
      </c>
      <c r="E130" s="147">
        <v>4800</v>
      </c>
      <c r="F130" s="133">
        <f t="shared" si="87"/>
        <v>4560</v>
      </c>
      <c r="G130" s="133">
        <f t="shared" si="88"/>
        <v>960</v>
      </c>
      <c r="H130" s="133">
        <f t="shared" si="89"/>
        <v>808</v>
      </c>
      <c r="I130" s="131"/>
      <c r="J130" s="156"/>
      <c r="K130" s="159"/>
      <c r="L130" s="110"/>
      <c r="M130" s="110"/>
      <c r="N130" s="110"/>
      <c r="O130" s="110"/>
    </row>
    <row r="131" spans="1:15" s="4" customFormat="1" ht="15" customHeight="1" x14ac:dyDescent="0.25">
      <c r="A131" s="126" t="s">
        <v>550</v>
      </c>
      <c r="B131" s="138" t="s">
        <v>35</v>
      </c>
      <c r="C131" s="126" t="s">
        <v>27</v>
      </c>
      <c r="D131" s="150" t="s">
        <v>7</v>
      </c>
      <c r="E131" s="147">
        <v>6250</v>
      </c>
      <c r="F131" s="133">
        <f t="shared" si="87"/>
        <v>5937.5</v>
      </c>
      <c r="G131" s="133">
        <f t="shared" si="88"/>
        <v>1250</v>
      </c>
      <c r="H131" s="133">
        <f t="shared" si="89"/>
        <v>1052.0833333333333</v>
      </c>
      <c r="I131" s="131"/>
      <c r="J131" s="156"/>
      <c r="K131" s="159"/>
      <c r="L131" s="110"/>
      <c r="M131" s="110"/>
      <c r="N131" s="110"/>
      <c r="O131" s="110"/>
    </row>
    <row r="132" spans="1:15" s="4" customFormat="1" ht="15" customHeight="1" x14ac:dyDescent="0.25">
      <c r="A132" s="126" t="s">
        <v>551</v>
      </c>
      <c r="B132" s="138" t="s">
        <v>37</v>
      </c>
      <c r="C132" s="126" t="s">
        <v>27</v>
      </c>
      <c r="D132" s="150" t="s">
        <v>7</v>
      </c>
      <c r="E132" s="147">
        <v>4800</v>
      </c>
      <c r="F132" s="133">
        <f t="shared" si="87"/>
        <v>4560</v>
      </c>
      <c r="G132" s="133">
        <f t="shared" si="88"/>
        <v>960</v>
      </c>
      <c r="H132" s="133">
        <f t="shared" si="89"/>
        <v>808</v>
      </c>
      <c r="I132" s="131"/>
      <c r="J132" s="156"/>
      <c r="K132" s="159"/>
      <c r="L132" s="110"/>
      <c r="M132" s="110"/>
      <c r="N132" s="110"/>
      <c r="O132" s="110"/>
    </row>
    <row r="133" spans="1:15" s="4" customFormat="1" ht="15" customHeight="1" x14ac:dyDescent="0.25">
      <c r="A133" s="126" t="s">
        <v>552</v>
      </c>
      <c r="B133" s="138" t="s">
        <v>10</v>
      </c>
      <c r="C133" s="126" t="s">
        <v>39</v>
      </c>
      <c r="D133" s="150" t="s">
        <v>7</v>
      </c>
      <c r="E133" s="147">
        <v>15250</v>
      </c>
      <c r="F133" s="133">
        <f t="shared" si="87"/>
        <v>14487.5</v>
      </c>
      <c r="G133" s="133">
        <f t="shared" si="88"/>
        <v>3050</v>
      </c>
      <c r="H133" s="133">
        <f t="shared" si="89"/>
        <v>2567.0833333333335</v>
      </c>
      <c r="I133" s="131"/>
      <c r="J133" s="156"/>
      <c r="K133" s="159"/>
      <c r="L133" s="110"/>
      <c r="M133" s="110"/>
      <c r="N133" s="110"/>
      <c r="O133" s="110"/>
    </row>
    <row r="134" spans="1:15" s="4" customFormat="1" ht="15" customHeight="1" x14ac:dyDescent="0.25">
      <c r="A134" s="126" t="s">
        <v>553</v>
      </c>
      <c r="B134" s="138" t="s">
        <v>11</v>
      </c>
      <c r="C134" s="126" t="s">
        <v>39</v>
      </c>
      <c r="D134" s="150" t="s">
        <v>7</v>
      </c>
      <c r="E134" s="147">
        <v>12750</v>
      </c>
      <c r="F134" s="133">
        <f t="shared" si="87"/>
        <v>12112.5</v>
      </c>
      <c r="G134" s="133">
        <f t="shared" si="88"/>
        <v>2550</v>
      </c>
      <c r="H134" s="133">
        <f t="shared" si="89"/>
        <v>2146.25</v>
      </c>
      <c r="I134" s="131"/>
      <c r="J134" s="156"/>
      <c r="K134" s="159"/>
      <c r="L134" s="110"/>
      <c r="M134" s="110"/>
      <c r="N134" s="110"/>
      <c r="O134" s="110"/>
    </row>
    <row r="135" spans="1:15" s="4" customFormat="1" ht="15" customHeight="1" x14ac:dyDescent="0.25">
      <c r="A135" s="126" t="s">
        <v>554</v>
      </c>
      <c r="B135" s="138" t="s">
        <v>12</v>
      </c>
      <c r="C135" s="126" t="s">
        <v>39</v>
      </c>
      <c r="D135" s="150" t="s">
        <v>7</v>
      </c>
      <c r="E135" s="147">
        <v>12980</v>
      </c>
      <c r="F135" s="133">
        <f t="shared" si="87"/>
        <v>12331</v>
      </c>
      <c r="G135" s="133">
        <f t="shared" si="88"/>
        <v>2596</v>
      </c>
      <c r="H135" s="133">
        <f t="shared" si="89"/>
        <v>2184.9666666666667</v>
      </c>
      <c r="I135" s="131"/>
      <c r="J135" s="156"/>
      <c r="K135" s="159"/>
      <c r="L135" s="110"/>
      <c r="M135" s="110"/>
      <c r="N135" s="110"/>
      <c r="O135" s="110"/>
    </row>
    <row r="136" spans="1:15" s="4" customFormat="1" ht="15" customHeight="1" x14ac:dyDescent="0.25">
      <c r="A136" s="126" t="s">
        <v>555</v>
      </c>
      <c r="B136" s="138" t="s">
        <v>42</v>
      </c>
      <c r="C136" s="126" t="s">
        <v>39</v>
      </c>
      <c r="D136" s="150" t="s">
        <v>7</v>
      </c>
      <c r="E136" s="147">
        <v>7930</v>
      </c>
      <c r="F136" s="133">
        <f t="shared" si="87"/>
        <v>7533.5</v>
      </c>
      <c r="G136" s="133">
        <f t="shared" si="88"/>
        <v>1586</v>
      </c>
      <c r="H136" s="133">
        <f t="shared" si="89"/>
        <v>1334.8833333333334</v>
      </c>
      <c r="I136" s="131"/>
      <c r="K136" s="159"/>
      <c r="L136" s="110"/>
      <c r="M136" s="110"/>
      <c r="N136" s="110"/>
      <c r="O136" s="110"/>
    </row>
    <row r="137" spans="1:15" s="4" customFormat="1" ht="15" customHeight="1" x14ac:dyDescent="0.25">
      <c r="A137" s="126" t="s">
        <v>556</v>
      </c>
      <c r="B137" s="138" t="s">
        <v>44</v>
      </c>
      <c r="C137" s="126" t="s">
        <v>39</v>
      </c>
      <c r="D137" s="150" t="s">
        <v>7</v>
      </c>
      <c r="E137" s="147">
        <v>12980</v>
      </c>
      <c r="F137" s="133">
        <f t="shared" si="87"/>
        <v>12331</v>
      </c>
      <c r="G137" s="133">
        <f t="shared" si="88"/>
        <v>2596</v>
      </c>
      <c r="H137" s="133">
        <f t="shared" si="89"/>
        <v>2184.9666666666667</v>
      </c>
      <c r="I137" s="131"/>
      <c r="J137" s="156"/>
      <c r="K137" s="159"/>
      <c r="L137" s="110"/>
      <c r="M137" s="110"/>
      <c r="N137" s="110"/>
      <c r="O137" s="110"/>
    </row>
    <row r="138" spans="1:15" s="4" customFormat="1" ht="15" customHeight="1" x14ac:dyDescent="0.25">
      <c r="A138" s="126" t="s">
        <v>557</v>
      </c>
      <c r="B138" s="138" t="s">
        <v>13</v>
      </c>
      <c r="C138" s="126" t="s">
        <v>46</v>
      </c>
      <c r="D138" s="150" t="s">
        <v>7</v>
      </c>
      <c r="E138" s="147">
        <v>15200</v>
      </c>
      <c r="F138" s="133">
        <f t="shared" si="87"/>
        <v>14440</v>
      </c>
      <c r="G138" s="133">
        <f t="shared" si="88"/>
        <v>3040</v>
      </c>
      <c r="H138" s="133">
        <f t="shared" si="89"/>
        <v>2558.6666666666665</v>
      </c>
      <c r="I138" s="131"/>
      <c r="J138" s="156"/>
      <c r="K138" s="159"/>
      <c r="L138" s="110"/>
      <c r="M138" s="110"/>
      <c r="N138" s="110"/>
      <c r="O138" s="110"/>
    </row>
    <row r="139" spans="1:15" s="4" customFormat="1" ht="15" customHeight="1" x14ac:dyDescent="0.25">
      <c r="A139" s="126" t="s">
        <v>558</v>
      </c>
      <c r="B139" s="138" t="s">
        <v>14</v>
      </c>
      <c r="C139" s="126" t="s">
        <v>48</v>
      </c>
      <c r="D139" s="150" t="s">
        <v>7</v>
      </c>
      <c r="E139" s="147">
        <v>12000</v>
      </c>
      <c r="F139" s="133">
        <f t="shared" si="87"/>
        <v>11400</v>
      </c>
      <c r="G139" s="133">
        <f t="shared" si="88"/>
        <v>2400</v>
      </c>
      <c r="H139" s="133">
        <f t="shared" si="89"/>
        <v>2020</v>
      </c>
      <c r="I139" s="131"/>
      <c r="J139" s="156"/>
      <c r="K139" s="159"/>
      <c r="L139" s="110"/>
      <c r="M139" s="110"/>
      <c r="N139" s="110"/>
      <c r="O139" s="110"/>
    </row>
    <row r="140" spans="1:15" s="4" customFormat="1" ht="15" customHeight="1" x14ac:dyDescent="0.25">
      <c r="A140" s="126" t="s">
        <v>559</v>
      </c>
      <c r="B140" s="138" t="s">
        <v>15</v>
      </c>
      <c r="C140" s="126" t="s">
        <v>50</v>
      </c>
      <c r="D140" s="150" t="s">
        <v>7</v>
      </c>
      <c r="E140" s="147">
        <v>4250</v>
      </c>
      <c r="F140" s="133">
        <f t="shared" si="87"/>
        <v>4037.5</v>
      </c>
      <c r="G140" s="133">
        <f t="shared" si="88"/>
        <v>850</v>
      </c>
      <c r="H140" s="133">
        <f t="shared" si="89"/>
        <v>715.41666666666663</v>
      </c>
      <c r="I140" s="131"/>
      <c r="J140" s="156"/>
      <c r="K140" s="159"/>
      <c r="L140" s="110"/>
      <c r="M140" s="110"/>
      <c r="N140" s="110"/>
      <c r="O140" s="110"/>
    </row>
    <row r="141" spans="1:15" s="4" customFormat="1" ht="15" customHeight="1" x14ac:dyDescent="0.25">
      <c r="A141" s="126" t="s">
        <v>560</v>
      </c>
      <c r="B141" s="138" t="s">
        <v>16</v>
      </c>
      <c r="C141" s="126" t="s">
        <v>52</v>
      </c>
      <c r="D141" s="150" t="s">
        <v>7</v>
      </c>
      <c r="E141" s="147">
        <v>8750</v>
      </c>
      <c r="F141" s="133">
        <f t="shared" si="87"/>
        <v>8312.5</v>
      </c>
      <c r="G141" s="133">
        <f t="shared" si="88"/>
        <v>1750</v>
      </c>
      <c r="H141" s="133">
        <f t="shared" si="89"/>
        <v>1472.9166666666667</v>
      </c>
      <c r="I141" s="131"/>
      <c r="J141" s="156"/>
      <c r="K141" s="159"/>
      <c r="L141" s="110"/>
      <c r="M141" s="110"/>
      <c r="N141" s="110"/>
      <c r="O141" s="110"/>
    </row>
    <row r="142" spans="1:15" s="4" customFormat="1" ht="15" customHeight="1" x14ac:dyDescent="0.25">
      <c r="A142" s="126" t="s">
        <v>561</v>
      </c>
      <c r="B142" s="138" t="s">
        <v>54</v>
      </c>
      <c r="C142" s="126" t="s">
        <v>52</v>
      </c>
      <c r="D142" s="150" t="s">
        <v>7</v>
      </c>
      <c r="E142" s="147">
        <v>8025</v>
      </c>
      <c r="F142" s="133">
        <f t="shared" si="87"/>
        <v>7623.75</v>
      </c>
      <c r="G142" s="133">
        <f t="shared" si="88"/>
        <v>1605</v>
      </c>
      <c r="H142" s="133">
        <f t="shared" si="89"/>
        <v>1350.875</v>
      </c>
      <c r="I142" s="131"/>
      <c r="J142" s="156"/>
      <c r="K142" s="159"/>
      <c r="L142" s="110"/>
      <c r="M142" s="110"/>
      <c r="N142" s="110"/>
      <c r="O142" s="110"/>
    </row>
    <row r="143" spans="1:15" s="4" customFormat="1" ht="15" customHeight="1" x14ac:dyDescent="0.25">
      <c r="A143" s="126" t="s">
        <v>562</v>
      </c>
      <c r="B143" s="138" t="s">
        <v>17</v>
      </c>
      <c r="C143" s="126" t="s">
        <v>56</v>
      </c>
      <c r="D143" s="150" t="s">
        <v>7</v>
      </c>
      <c r="E143" s="147">
        <v>11500</v>
      </c>
      <c r="F143" s="133">
        <f t="shared" si="87"/>
        <v>10925</v>
      </c>
      <c r="G143" s="133">
        <f t="shared" si="88"/>
        <v>2300</v>
      </c>
      <c r="H143" s="133">
        <f t="shared" si="89"/>
        <v>1935.8333333333333</v>
      </c>
      <c r="I143" s="131"/>
      <c r="J143" s="156"/>
      <c r="K143" s="159"/>
      <c r="L143" s="110"/>
      <c r="M143" s="110"/>
      <c r="N143" s="110"/>
      <c r="O143" s="110"/>
    </row>
    <row r="144" spans="1:15" s="4" customFormat="1" ht="15" customHeight="1" x14ac:dyDescent="0.25">
      <c r="A144" s="126" t="s">
        <v>563</v>
      </c>
      <c r="B144" s="138" t="s">
        <v>342</v>
      </c>
      <c r="C144" s="126" t="s">
        <v>59</v>
      </c>
      <c r="D144" s="150" t="s">
        <v>7</v>
      </c>
      <c r="E144" s="147">
        <v>7500</v>
      </c>
      <c r="F144" s="133">
        <f t="shared" si="87"/>
        <v>7125</v>
      </c>
      <c r="G144" s="133">
        <f t="shared" si="88"/>
        <v>1500</v>
      </c>
      <c r="H144" s="133">
        <f t="shared" si="89"/>
        <v>1262.5</v>
      </c>
      <c r="I144" s="131"/>
      <c r="J144" s="156"/>
      <c r="K144" s="159"/>
      <c r="L144" s="110"/>
      <c r="M144" s="110"/>
      <c r="N144" s="110"/>
      <c r="O144" s="110"/>
    </row>
    <row r="145" spans="1:28" s="4" customFormat="1" ht="15" customHeight="1" x14ac:dyDescent="0.25">
      <c r="A145" s="126" t="s">
        <v>564</v>
      </c>
      <c r="B145" s="138" t="s">
        <v>343</v>
      </c>
      <c r="C145" s="126" t="s">
        <v>59</v>
      </c>
      <c r="D145" s="150" t="s">
        <v>7</v>
      </c>
      <c r="E145" s="147">
        <v>7500</v>
      </c>
      <c r="F145" s="133">
        <f t="shared" si="87"/>
        <v>7125</v>
      </c>
      <c r="G145" s="133">
        <f t="shared" si="88"/>
        <v>1500</v>
      </c>
      <c r="H145" s="133">
        <f t="shared" si="89"/>
        <v>1262.5</v>
      </c>
      <c r="I145" s="131"/>
      <c r="J145" s="156"/>
      <c r="K145" s="159"/>
      <c r="L145" s="110"/>
      <c r="M145" s="110"/>
      <c r="N145" s="110"/>
      <c r="O145" s="110"/>
    </row>
    <row r="146" spans="1:28" s="4" customFormat="1" x14ac:dyDescent="0.25">
      <c r="A146" s="126" t="s">
        <v>565</v>
      </c>
      <c r="B146" s="138" t="s">
        <v>339</v>
      </c>
      <c r="C146" s="126" t="s">
        <v>59</v>
      </c>
      <c r="D146" s="128" t="s">
        <v>60</v>
      </c>
      <c r="E146" s="147">
        <v>4000</v>
      </c>
      <c r="F146" s="133">
        <f t="shared" si="87"/>
        <v>3800</v>
      </c>
      <c r="G146" s="133">
        <f t="shared" si="88"/>
        <v>800</v>
      </c>
      <c r="H146" s="133">
        <f t="shared" si="89"/>
        <v>673.33333333333337</v>
      </c>
      <c r="I146" s="131"/>
      <c r="J146" s="156"/>
      <c r="K146" s="159"/>
      <c r="L146" s="110"/>
      <c r="M146" s="110"/>
      <c r="N146" s="110"/>
      <c r="O146" s="110"/>
    </row>
    <row r="147" spans="1:28" s="4" customFormat="1" ht="15" customHeight="1" x14ac:dyDescent="0.25">
      <c r="A147" s="126" t="s">
        <v>566</v>
      </c>
      <c r="B147" s="138" t="s">
        <v>62</v>
      </c>
      <c r="C147" s="126" t="s">
        <v>59</v>
      </c>
      <c r="D147" s="128" t="s">
        <v>60</v>
      </c>
      <c r="E147" s="147">
        <v>7150</v>
      </c>
      <c r="F147" s="133"/>
      <c r="G147" s="133">
        <f t="shared" si="88"/>
        <v>1430</v>
      </c>
      <c r="H147" s="140"/>
      <c r="I147" s="137"/>
      <c r="J147" s="156"/>
      <c r="K147" s="159"/>
      <c r="L147" s="110"/>
      <c r="M147" s="110"/>
      <c r="N147" s="110"/>
      <c r="O147" s="110"/>
    </row>
    <row r="148" spans="1:28" s="4" customFormat="1" x14ac:dyDescent="0.25">
      <c r="A148" s="126" t="s">
        <v>1544</v>
      </c>
      <c r="B148" s="138" t="s">
        <v>64</v>
      </c>
      <c r="C148" s="126" t="s">
        <v>59</v>
      </c>
      <c r="D148" s="128" t="s">
        <v>60</v>
      </c>
      <c r="E148" s="147">
        <v>7150</v>
      </c>
      <c r="F148" s="133"/>
      <c r="G148" s="133">
        <f t="shared" si="88"/>
        <v>1430</v>
      </c>
      <c r="H148" s="140"/>
      <c r="I148" s="137"/>
      <c r="J148" s="156"/>
      <c r="K148" s="159"/>
      <c r="L148" s="110"/>
      <c r="M148" s="110"/>
      <c r="N148" s="110"/>
      <c r="O148" s="110"/>
    </row>
    <row r="149" spans="1:28" s="4" customFormat="1" x14ac:dyDescent="0.25">
      <c r="A149" s="126" t="s">
        <v>567</v>
      </c>
      <c r="B149" s="138" t="s">
        <v>644</v>
      </c>
      <c r="C149" s="126" t="s">
        <v>52</v>
      </c>
      <c r="D149" s="150" t="s">
        <v>7</v>
      </c>
      <c r="E149" s="147">
        <v>4500</v>
      </c>
      <c r="F149" s="133"/>
      <c r="G149" s="133">
        <f t="shared" ref="G149" si="90">E149/5</f>
        <v>900</v>
      </c>
      <c r="H149" s="133">
        <f t="shared" ref="H149" si="91">E149*1.01/6</f>
        <v>757.5</v>
      </c>
      <c r="I149" s="137"/>
      <c r="J149" s="156"/>
      <c r="K149" s="159"/>
      <c r="L149" s="110"/>
      <c r="M149" s="110"/>
      <c r="N149" s="110"/>
      <c r="O149" s="110"/>
    </row>
    <row r="150" spans="1:28" s="4" customFormat="1" x14ac:dyDescent="0.25">
      <c r="A150" s="126"/>
      <c r="B150" s="138"/>
      <c r="C150" s="154"/>
      <c r="D150" s="155"/>
      <c r="E150" s="160"/>
      <c r="F150" s="131"/>
      <c r="G150" s="131"/>
      <c r="H150" s="131"/>
      <c r="I150" s="137"/>
      <c r="J150" s="156"/>
      <c r="K150" s="159"/>
      <c r="L150" s="110"/>
      <c r="M150" s="110"/>
      <c r="N150" s="110"/>
      <c r="O150" s="110"/>
    </row>
    <row r="151" spans="1:28" s="4" customFormat="1" ht="15" customHeight="1" x14ac:dyDescent="0.25">
      <c r="A151" s="134" t="s">
        <v>621</v>
      </c>
      <c r="B151" s="320" t="s">
        <v>1545</v>
      </c>
      <c r="C151" s="154"/>
      <c r="D151" s="155"/>
      <c r="E151" s="324" t="s">
        <v>543</v>
      </c>
      <c r="F151" s="324" t="s">
        <v>544</v>
      </c>
      <c r="G151" s="324" t="s">
        <v>545</v>
      </c>
      <c r="H151" s="324" t="s">
        <v>1546</v>
      </c>
      <c r="I151" s="324" t="s">
        <v>1547</v>
      </c>
      <c r="J151" s="324" t="s">
        <v>1548</v>
      </c>
      <c r="K151" s="132"/>
      <c r="L151" s="110"/>
      <c r="M151" s="110"/>
      <c r="N151" s="110"/>
      <c r="O151" s="110"/>
    </row>
    <row r="152" spans="1:28" s="4" customFormat="1" ht="15" customHeight="1" x14ac:dyDescent="0.25">
      <c r="A152" s="126" t="s">
        <v>344</v>
      </c>
      <c r="B152" s="127" t="s">
        <v>26</v>
      </c>
      <c r="C152" s="126" t="s">
        <v>27</v>
      </c>
      <c r="D152" s="150" t="s">
        <v>7</v>
      </c>
      <c r="E152" s="133">
        <v>1250</v>
      </c>
      <c r="F152" s="133">
        <v>1125</v>
      </c>
      <c r="G152" s="133">
        <v>1062.5</v>
      </c>
      <c r="H152" s="133">
        <v>1000</v>
      </c>
      <c r="I152" s="133">
        <v>937.5</v>
      </c>
      <c r="J152" s="151">
        <v>875</v>
      </c>
      <c r="K152" s="131"/>
      <c r="L152" s="131"/>
      <c r="M152" s="136"/>
      <c r="N152" s="131"/>
      <c r="O152" s="131"/>
      <c r="P152" s="312"/>
      <c r="Q152" s="136"/>
      <c r="R152" s="131"/>
      <c r="S152" s="131"/>
      <c r="T152" s="131"/>
      <c r="U152" s="136"/>
      <c r="V152" s="156"/>
      <c r="W152" s="131"/>
      <c r="X152" s="131"/>
      <c r="Y152" s="136"/>
      <c r="Z152" s="131"/>
      <c r="AA152" s="131"/>
      <c r="AB152" s="312"/>
    </row>
    <row r="153" spans="1:28" s="4" customFormat="1" ht="15" customHeight="1" x14ac:dyDescent="0.25">
      <c r="A153" s="126" t="s">
        <v>345</v>
      </c>
      <c r="B153" s="127" t="s">
        <v>29</v>
      </c>
      <c r="C153" s="126" t="s">
        <v>27</v>
      </c>
      <c r="D153" s="150" t="s">
        <v>7</v>
      </c>
      <c r="E153" s="133">
        <v>333.33333333333331</v>
      </c>
      <c r="F153" s="133">
        <v>316.66666666666669</v>
      </c>
      <c r="G153" s="133">
        <v>300</v>
      </c>
      <c r="H153" s="133">
        <v>283.33333333333331</v>
      </c>
      <c r="I153" s="133">
        <v>275</v>
      </c>
      <c r="J153" s="151">
        <v>255</v>
      </c>
      <c r="K153" s="131"/>
      <c r="L153" s="131"/>
      <c r="M153" s="136"/>
      <c r="N153" s="131"/>
      <c r="O153" s="131"/>
      <c r="P153" s="312"/>
      <c r="Q153" s="136"/>
      <c r="R153" s="131"/>
      <c r="S153" s="131"/>
      <c r="T153" s="131"/>
      <c r="U153" s="136"/>
      <c r="V153" s="156"/>
      <c r="W153" s="131"/>
      <c r="X153" s="131"/>
      <c r="Y153" s="136"/>
      <c r="Z153" s="131"/>
      <c r="AA153" s="131"/>
      <c r="AB153" s="312"/>
    </row>
    <row r="154" spans="1:28" s="4" customFormat="1" ht="15" customHeight="1" x14ac:dyDescent="0.25">
      <c r="A154" s="126" t="s">
        <v>346</v>
      </c>
      <c r="B154" s="127" t="s">
        <v>31</v>
      </c>
      <c r="C154" s="126" t="s">
        <v>27</v>
      </c>
      <c r="D154" s="150" t="s">
        <v>7</v>
      </c>
      <c r="E154" s="133">
        <v>333.33333333333331</v>
      </c>
      <c r="F154" s="133">
        <v>316.66666666666669</v>
      </c>
      <c r="G154" s="133">
        <v>300</v>
      </c>
      <c r="H154" s="133">
        <v>283.33333333333331</v>
      </c>
      <c r="I154" s="133">
        <v>275</v>
      </c>
      <c r="J154" s="151">
        <v>255</v>
      </c>
      <c r="K154" s="131"/>
      <c r="L154" s="131"/>
      <c r="M154" s="136"/>
      <c r="N154" s="131"/>
      <c r="O154" s="131"/>
      <c r="P154" s="312"/>
      <c r="Q154" s="136"/>
      <c r="R154" s="131"/>
      <c r="S154" s="131"/>
      <c r="T154" s="131"/>
      <c r="U154" s="136"/>
      <c r="V154" s="156"/>
      <c r="W154" s="131"/>
      <c r="X154" s="131"/>
      <c r="Y154" s="136"/>
      <c r="Z154" s="131"/>
      <c r="AA154" s="131"/>
      <c r="AB154" s="312"/>
    </row>
    <row r="155" spans="1:28" s="4" customFormat="1" ht="15" customHeight="1" x14ac:dyDescent="0.25">
      <c r="A155" s="126" t="s">
        <v>347</v>
      </c>
      <c r="B155" s="127" t="s">
        <v>33</v>
      </c>
      <c r="C155" s="126" t="s">
        <v>27</v>
      </c>
      <c r="D155" s="150" t="s">
        <v>7</v>
      </c>
      <c r="E155" s="133">
        <v>333.33333333333331</v>
      </c>
      <c r="F155" s="133">
        <v>316.66666666666669</v>
      </c>
      <c r="G155" s="133">
        <v>300</v>
      </c>
      <c r="H155" s="133">
        <v>283.33333333333331</v>
      </c>
      <c r="I155" s="133">
        <v>275</v>
      </c>
      <c r="J155" s="151">
        <v>255</v>
      </c>
      <c r="K155" s="131"/>
      <c r="L155" s="131"/>
      <c r="M155" s="136"/>
      <c r="N155" s="131"/>
      <c r="O155" s="131"/>
      <c r="P155" s="312"/>
      <c r="Q155" s="136"/>
      <c r="R155" s="131"/>
      <c r="S155" s="131"/>
      <c r="T155" s="131"/>
      <c r="U155" s="136"/>
      <c r="V155" s="156"/>
      <c r="W155" s="131"/>
      <c r="X155" s="131"/>
      <c r="Y155" s="136"/>
      <c r="Z155" s="131"/>
      <c r="AA155" s="131"/>
      <c r="AB155" s="312"/>
    </row>
    <row r="156" spans="1:28" s="4" customFormat="1" ht="15" customHeight="1" x14ac:dyDescent="0.25">
      <c r="A156" s="126" t="s">
        <v>348</v>
      </c>
      <c r="B156" s="127" t="s">
        <v>35</v>
      </c>
      <c r="C156" s="126" t="s">
        <v>27</v>
      </c>
      <c r="D156" s="150" t="s">
        <v>7</v>
      </c>
      <c r="E156" s="133">
        <v>416.66666666666669</v>
      </c>
      <c r="F156" s="133">
        <v>395.83333333333331</v>
      </c>
      <c r="G156" s="133">
        <v>375</v>
      </c>
      <c r="H156" s="133">
        <v>354.16666666666669</v>
      </c>
      <c r="I156" s="133">
        <v>343.75</v>
      </c>
      <c r="J156" s="151">
        <v>333.33333333333331</v>
      </c>
      <c r="K156" s="131"/>
      <c r="L156" s="131"/>
      <c r="M156" s="136"/>
      <c r="N156" s="131"/>
      <c r="O156" s="131"/>
      <c r="P156" s="312"/>
      <c r="Q156" s="136"/>
      <c r="R156" s="131"/>
      <c r="S156" s="131"/>
      <c r="T156" s="131"/>
      <c r="U156" s="136"/>
      <c r="V156" s="156"/>
      <c r="W156" s="131"/>
      <c r="X156" s="131"/>
      <c r="Y156" s="136"/>
      <c r="Z156" s="131"/>
      <c r="AA156" s="131"/>
      <c r="AB156" s="312"/>
    </row>
    <row r="157" spans="1:28" s="4" customFormat="1" ht="15" customHeight="1" x14ac:dyDescent="0.25">
      <c r="A157" s="126" t="s">
        <v>349</v>
      </c>
      <c r="B157" s="127" t="s">
        <v>641</v>
      </c>
      <c r="C157" s="126" t="s">
        <v>27</v>
      </c>
      <c r="D157" s="150" t="s">
        <v>7</v>
      </c>
      <c r="E157" s="133">
        <v>333.33333333333331</v>
      </c>
      <c r="F157" s="133">
        <v>316.66666666666669</v>
      </c>
      <c r="G157" s="133">
        <v>300</v>
      </c>
      <c r="H157" s="133">
        <v>283.33333333333331</v>
      </c>
      <c r="I157" s="133">
        <v>275</v>
      </c>
      <c r="J157" s="151">
        <v>255</v>
      </c>
      <c r="K157" s="131"/>
      <c r="L157" s="131"/>
      <c r="M157" s="136"/>
      <c r="N157" s="131"/>
      <c r="O157" s="131"/>
      <c r="P157" s="312"/>
      <c r="Q157" s="136"/>
      <c r="R157" s="131"/>
      <c r="S157" s="131"/>
      <c r="T157" s="131"/>
      <c r="U157" s="136"/>
      <c r="V157" s="156"/>
      <c r="W157" s="131"/>
      <c r="X157" s="131"/>
      <c r="Y157" s="136"/>
      <c r="Z157" s="131"/>
      <c r="AA157" s="131"/>
      <c r="AB157" s="312"/>
    </row>
    <row r="158" spans="1:28" s="4" customFormat="1" ht="15" customHeight="1" x14ac:dyDescent="0.25">
      <c r="A158" s="126" t="s">
        <v>350</v>
      </c>
      <c r="B158" s="127" t="s">
        <v>10</v>
      </c>
      <c r="C158" s="126" t="s">
        <v>39</v>
      </c>
      <c r="D158" s="150" t="s">
        <v>7</v>
      </c>
      <c r="E158" s="133">
        <v>930.55555555555554</v>
      </c>
      <c r="F158" s="133">
        <v>837.5</v>
      </c>
      <c r="G158" s="133">
        <v>790.97222222222217</v>
      </c>
      <c r="H158" s="133">
        <v>744.44444444444446</v>
      </c>
      <c r="I158" s="133">
        <v>697.91666666666663</v>
      </c>
      <c r="J158" s="151">
        <v>651.38888888888891</v>
      </c>
      <c r="K158" s="131"/>
      <c r="L158" s="131"/>
      <c r="M158" s="136"/>
      <c r="N158" s="131"/>
      <c r="O158" s="131"/>
      <c r="P158" s="312"/>
      <c r="Q158" s="136"/>
      <c r="R158" s="131"/>
      <c r="S158" s="131"/>
      <c r="T158" s="131"/>
      <c r="U158" s="136"/>
      <c r="V158" s="156"/>
      <c r="W158" s="131"/>
      <c r="X158" s="131"/>
      <c r="Y158" s="136"/>
      <c r="Z158" s="131"/>
      <c r="AA158" s="131"/>
      <c r="AB158" s="312"/>
    </row>
    <row r="159" spans="1:28" s="4" customFormat="1" ht="15" customHeight="1" x14ac:dyDescent="0.25">
      <c r="A159" s="126" t="s">
        <v>351</v>
      </c>
      <c r="B159" s="127" t="s">
        <v>11</v>
      </c>
      <c r="C159" s="126" t="s">
        <v>39</v>
      </c>
      <c r="D159" s="150" t="s">
        <v>7</v>
      </c>
      <c r="E159" s="133">
        <v>763.88888888888891</v>
      </c>
      <c r="F159" s="133">
        <v>725.69444444444446</v>
      </c>
      <c r="G159" s="133">
        <v>687.5</v>
      </c>
      <c r="H159" s="133">
        <v>649.30555555555554</v>
      </c>
      <c r="I159" s="133">
        <v>630.20833333333337</v>
      </c>
      <c r="J159" s="151">
        <v>611.11111111111109</v>
      </c>
      <c r="K159" s="131"/>
      <c r="L159" s="131"/>
      <c r="M159" s="136"/>
      <c r="N159" s="131"/>
      <c r="O159" s="131"/>
      <c r="P159" s="312"/>
      <c r="Q159" s="136"/>
      <c r="R159" s="131"/>
      <c r="S159" s="131"/>
      <c r="T159" s="131"/>
      <c r="U159" s="136"/>
      <c r="V159" s="156"/>
      <c r="W159" s="131"/>
      <c r="X159" s="131"/>
      <c r="Y159" s="136"/>
      <c r="Z159" s="131"/>
      <c r="AA159" s="131"/>
      <c r="AB159" s="312"/>
    </row>
    <row r="160" spans="1:28" s="4" customFormat="1" ht="15" customHeight="1" x14ac:dyDescent="0.25">
      <c r="A160" s="126" t="s">
        <v>352</v>
      </c>
      <c r="B160" s="127" t="s">
        <v>12</v>
      </c>
      <c r="C160" s="126" t="s">
        <v>39</v>
      </c>
      <c r="D160" s="150" t="s">
        <v>7</v>
      </c>
      <c r="E160" s="133">
        <v>700</v>
      </c>
      <c r="F160" s="133">
        <v>665</v>
      </c>
      <c r="G160" s="133">
        <v>630</v>
      </c>
      <c r="H160" s="133">
        <v>595</v>
      </c>
      <c r="I160" s="133">
        <v>560</v>
      </c>
      <c r="J160" s="151">
        <v>542.5</v>
      </c>
      <c r="K160" s="131"/>
      <c r="L160" s="131"/>
      <c r="M160" s="136"/>
      <c r="N160" s="131"/>
      <c r="O160" s="131"/>
      <c r="P160" s="312"/>
      <c r="Q160" s="136"/>
      <c r="R160" s="131"/>
      <c r="S160" s="131"/>
      <c r="T160" s="131"/>
      <c r="U160" s="136"/>
      <c r="V160" s="156"/>
      <c r="W160" s="131"/>
      <c r="X160" s="131"/>
      <c r="Y160" s="136"/>
      <c r="Z160" s="131"/>
      <c r="AA160" s="131"/>
      <c r="AB160" s="312"/>
    </row>
    <row r="161" spans="1:30" s="4" customFormat="1" ht="15" customHeight="1" x14ac:dyDescent="0.25">
      <c r="A161" s="126" t="s">
        <v>353</v>
      </c>
      <c r="B161" s="127" t="s">
        <v>44</v>
      </c>
      <c r="C161" s="126" t="s">
        <v>39</v>
      </c>
      <c r="D161" s="150" t="s">
        <v>7</v>
      </c>
      <c r="E161" s="133">
        <v>700</v>
      </c>
      <c r="F161" s="133">
        <v>665</v>
      </c>
      <c r="G161" s="133">
        <v>630</v>
      </c>
      <c r="H161" s="133">
        <v>595</v>
      </c>
      <c r="I161" s="133">
        <v>560</v>
      </c>
      <c r="J161" s="151">
        <v>542.5</v>
      </c>
      <c r="K161" s="131"/>
      <c r="L161" s="131"/>
      <c r="M161" s="136"/>
      <c r="N161" s="131"/>
      <c r="O161" s="131"/>
      <c r="P161" s="312"/>
      <c r="Q161" s="136"/>
      <c r="R161" s="131"/>
      <c r="S161" s="131"/>
      <c r="T161" s="131"/>
      <c r="U161" s="136"/>
      <c r="V161" s="156"/>
      <c r="W161" s="131"/>
      <c r="X161" s="131"/>
      <c r="Y161" s="136"/>
      <c r="Z161" s="131"/>
      <c r="AA161" s="131"/>
      <c r="AB161" s="312"/>
    </row>
    <row r="162" spans="1:30" s="4" customFormat="1" ht="15" customHeight="1" x14ac:dyDescent="0.25">
      <c r="A162" s="126" t="s">
        <v>354</v>
      </c>
      <c r="B162" s="127" t="s">
        <v>13</v>
      </c>
      <c r="C162" s="126" t="s">
        <v>46</v>
      </c>
      <c r="D162" s="150" t="s">
        <v>7</v>
      </c>
      <c r="E162" s="133">
        <v>833.33333333333337</v>
      </c>
      <c r="F162" s="133">
        <v>750</v>
      </c>
      <c r="G162" s="133">
        <v>666.66666666666663</v>
      </c>
      <c r="H162" s="133">
        <v>625</v>
      </c>
      <c r="I162" s="133">
        <v>583.33333333333337</v>
      </c>
      <c r="J162" s="151">
        <v>541.66666666666663</v>
      </c>
      <c r="K162" s="131"/>
      <c r="L162" s="131"/>
      <c r="M162" s="136"/>
      <c r="N162" s="131"/>
      <c r="O162" s="131"/>
      <c r="P162" s="312"/>
      <c r="Q162" s="136"/>
      <c r="R162" s="131"/>
      <c r="S162" s="131"/>
      <c r="T162" s="131"/>
      <c r="U162" s="136"/>
      <c r="V162" s="156"/>
      <c r="W162" s="131"/>
      <c r="X162" s="131"/>
      <c r="Y162" s="136"/>
      <c r="Z162" s="131"/>
      <c r="AA162" s="131"/>
      <c r="AB162" s="312"/>
    </row>
    <row r="163" spans="1:30" s="4" customFormat="1" ht="15" customHeight="1" x14ac:dyDescent="0.25">
      <c r="A163" s="126" t="s">
        <v>355</v>
      </c>
      <c r="B163" s="127" t="s">
        <v>14</v>
      </c>
      <c r="C163" s="126" t="s">
        <v>48</v>
      </c>
      <c r="D163" s="150" t="s">
        <v>7</v>
      </c>
      <c r="E163" s="133">
        <v>763.88888888888891</v>
      </c>
      <c r="F163" s="133">
        <v>725.69444444444446</v>
      </c>
      <c r="G163" s="133">
        <v>687.5</v>
      </c>
      <c r="H163" s="133">
        <v>649.30555555555554</v>
      </c>
      <c r="I163" s="133">
        <v>611.11111111111109</v>
      </c>
      <c r="J163" s="151">
        <v>572.91666666666663</v>
      </c>
      <c r="K163" s="131"/>
      <c r="L163" s="131"/>
      <c r="M163" s="136"/>
      <c r="N163" s="131"/>
      <c r="O163" s="131"/>
      <c r="P163" s="312"/>
      <c r="Q163" s="136"/>
      <c r="R163" s="131"/>
      <c r="S163" s="131"/>
      <c r="T163" s="131"/>
      <c r="U163" s="136"/>
      <c r="V163" s="156"/>
      <c r="W163" s="131"/>
      <c r="X163" s="131"/>
      <c r="Y163" s="136"/>
      <c r="Z163" s="131"/>
      <c r="AA163" s="131"/>
      <c r="AB163" s="312"/>
    </row>
    <row r="164" spans="1:30" s="4" customFormat="1" ht="15" customHeight="1" x14ac:dyDescent="0.25">
      <c r="A164" s="126" t="s">
        <v>356</v>
      </c>
      <c r="B164" s="127" t="s">
        <v>15</v>
      </c>
      <c r="C164" s="126" t="s">
        <v>50</v>
      </c>
      <c r="D164" s="150" t="s">
        <v>7</v>
      </c>
      <c r="E164" s="133">
        <v>316.66666666666669</v>
      </c>
      <c r="F164" s="133">
        <v>285</v>
      </c>
      <c r="G164" s="133">
        <v>269.16666666666669</v>
      </c>
      <c r="H164" s="133">
        <v>253.33333333333334</v>
      </c>
      <c r="I164" s="133">
        <v>237.5</v>
      </c>
      <c r="J164" s="151">
        <v>221.66666666666666</v>
      </c>
      <c r="K164" s="131"/>
      <c r="L164" s="131"/>
      <c r="M164" s="136"/>
      <c r="N164" s="131"/>
      <c r="O164" s="131"/>
      <c r="P164" s="312"/>
      <c r="Q164" s="136"/>
      <c r="R164" s="131"/>
      <c r="S164" s="131"/>
      <c r="T164" s="131"/>
      <c r="U164" s="136"/>
      <c r="V164" s="156"/>
      <c r="W164" s="131"/>
      <c r="X164" s="131"/>
      <c r="Y164" s="136"/>
      <c r="Z164" s="131"/>
      <c r="AA164" s="131"/>
      <c r="AB164" s="312"/>
    </row>
    <row r="165" spans="1:30" s="4" customFormat="1" ht="15" customHeight="1" x14ac:dyDescent="0.25">
      <c r="A165" s="126" t="s">
        <v>357</v>
      </c>
      <c r="B165" s="127" t="s">
        <v>16</v>
      </c>
      <c r="C165" s="126" t="s">
        <v>52</v>
      </c>
      <c r="D165" s="150" t="s">
        <v>7</v>
      </c>
      <c r="E165" s="133">
        <v>500</v>
      </c>
      <c r="F165" s="133">
        <v>487.5</v>
      </c>
      <c r="G165" s="133">
        <v>475</v>
      </c>
      <c r="H165" s="133">
        <v>462.5</v>
      </c>
      <c r="I165" s="133">
        <v>450</v>
      </c>
      <c r="J165" s="151">
        <v>444.44444444444446</v>
      </c>
      <c r="K165" s="131"/>
      <c r="L165" s="131"/>
      <c r="M165" s="136"/>
      <c r="N165" s="131"/>
      <c r="O165" s="131"/>
      <c r="P165" s="312"/>
      <c r="Q165" s="136"/>
      <c r="R165" s="131"/>
      <c r="S165" s="131"/>
      <c r="T165" s="131"/>
      <c r="U165" s="136"/>
      <c r="V165" s="156"/>
      <c r="W165" s="131"/>
      <c r="X165" s="131"/>
      <c r="Y165" s="136"/>
      <c r="Z165" s="131"/>
      <c r="AA165" s="131"/>
      <c r="AB165" s="312"/>
    </row>
    <row r="166" spans="1:30" s="4" customFormat="1" ht="15" customHeight="1" x14ac:dyDescent="0.25">
      <c r="A166" s="126" t="s">
        <v>358</v>
      </c>
      <c r="B166" s="127" t="s">
        <v>54</v>
      </c>
      <c r="C166" s="126" t="s">
        <v>52</v>
      </c>
      <c r="D166" s="150" t="s">
        <v>7</v>
      </c>
      <c r="E166" s="133">
        <v>500</v>
      </c>
      <c r="F166" s="133">
        <v>475</v>
      </c>
      <c r="G166" s="133">
        <v>444.44444444444446</v>
      </c>
      <c r="H166" s="133">
        <v>425</v>
      </c>
      <c r="I166" s="133">
        <v>412.5</v>
      </c>
      <c r="J166" s="151">
        <v>400</v>
      </c>
      <c r="K166" s="131"/>
      <c r="L166" s="131"/>
      <c r="M166" s="136"/>
      <c r="N166" s="131"/>
      <c r="O166" s="131"/>
      <c r="P166" s="312"/>
      <c r="Q166" s="136"/>
      <c r="R166" s="131"/>
      <c r="S166" s="131"/>
      <c r="T166" s="131"/>
      <c r="U166" s="136"/>
      <c r="V166" s="156"/>
      <c r="W166" s="131"/>
      <c r="X166" s="131"/>
      <c r="Y166" s="136"/>
      <c r="Z166" s="131"/>
      <c r="AA166" s="131"/>
      <c r="AB166" s="312"/>
    </row>
    <row r="167" spans="1:30" s="4" customFormat="1" ht="15" customHeight="1" x14ac:dyDescent="0.25">
      <c r="A167" s="126" t="s">
        <v>359</v>
      </c>
      <c r="B167" s="127" t="s">
        <v>17</v>
      </c>
      <c r="C167" s="126" t="s">
        <v>56</v>
      </c>
      <c r="D167" s="150" t="s">
        <v>7</v>
      </c>
      <c r="E167" s="133">
        <v>736.11111111111109</v>
      </c>
      <c r="F167" s="133">
        <v>699.30555555555554</v>
      </c>
      <c r="G167" s="133">
        <v>633.33306944444439</v>
      </c>
      <c r="H167" s="133">
        <v>607.29166666666663</v>
      </c>
      <c r="I167" s="133">
        <v>588.88888888888891</v>
      </c>
      <c r="J167" s="151">
        <v>566.80555555555554</v>
      </c>
      <c r="K167" s="131"/>
      <c r="L167" s="131"/>
      <c r="M167" s="136"/>
      <c r="N167" s="131"/>
      <c r="O167" s="131"/>
      <c r="P167" s="312"/>
      <c r="Q167" s="136"/>
      <c r="R167" s="131"/>
      <c r="S167" s="131"/>
      <c r="T167" s="131"/>
      <c r="U167" s="136"/>
      <c r="V167" s="156"/>
      <c r="W167" s="131"/>
      <c r="X167" s="131"/>
      <c r="Y167" s="136"/>
      <c r="Z167" s="131"/>
      <c r="AA167" s="131"/>
      <c r="AB167" s="312"/>
    </row>
    <row r="168" spans="1:30" s="4" customFormat="1" ht="15" customHeight="1" x14ac:dyDescent="0.25">
      <c r="A168" s="126" t="s">
        <v>360</v>
      </c>
      <c r="B168" s="138" t="s">
        <v>342</v>
      </c>
      <c r="C168" s="126" t="s">
        <v>59</v>
      </c>
      <c r="D168" s="150" t="s">
        <v>7</v>
      </c>
      <c r="E168" s="147"/>
      <c r="F168" s="133"/>
      <c r="G168" s="133"/>
      <c r="H168" s="133"/>
      <c r="I168" s="133"/>
      <c r="J168" s="151">
        <v>208.33333333333334</v>
      </c>
      <c r="K168" s="131"/>
      <c r="L168" s="131"/>
      <c r="M168" s="136"/>
      <c r="N168" s="131"/>
      <c r="O168" s="131"/>
      <c r="P168" s="312"/>
      <c r="Q168" s="136"/>
      <c r="R168" s="131"/>
      <c r="S168" s="131"/>
      <c r="T168" s="131"/>
      <c r="U168" s="136"/>
      <c r="V168" s="156"/>
      <c r="W168" s="131"/>
      <c r="X168" s="131"/>
      <c r="Y168" s="136"/>
      <c r="Z168" s="131"/>
      <c r="AA168" s="131"/>
      <c r="AB168" s="312"/>
    </row>
    <row r="169" spans="1:30" s="4" customFormat="1" ht="15" customHeight="1" x14ac:dyDescent="0.25">
      <c r="A169" s="126" t="s">
        <v>426</v>
      </c>
      <c r="B169" s="138" t="s">
        <v>343</v>
      </c>
      <c r="C169" s="126" t="s">
        <v>59</v>
      </c>
      <c r="D169" s="150" t="s">
        <v>7</v>
      </c>
      <c r="E169" s="147"/>
      <c r="F169" s="133"/>
      <c r="G169" s="133"/>
      <c r="H169" s="133"/>
      <c r="I169" s="133"/>
      <c r="J169" s="151">
        <v>208.33333333333334</v>
      </c>
      <c r="K169" s="131"/>
      <c r="L169" s="131"/>
      <c r="M169" s="136"/>
      <c r="N169" s="131"/>
      <c r="O169" s="131"/>
      <c r="P169" s="312"/>
      <c r="Q169" s="136"/>
      <c r="R169" s="131"/>
      <c r="S169" s="131"/>
      <c r="T169" s="131"/>
      <c r="U169" s="136"/>
      <c r="V169" s="156"/>
      <c r="W169" s="131"/>
      <c r="X169" s="131"/>
      <c r="Y169" s="136"/>
      <c r="Z169" s="131"/>
      <c r="AA169" s="131"/>
      <c r="AB169" s="312"/>
    </row>
    <row r="170" spans="1:30" s="4" customFormat="1" ht="15" customHeight="1" x14ac:dyDescent="0.25">
      <c r="A170" s="126" t="s">
        <v>427</v>
      </c>
      <c r="B170" s="138" t="s">
        <v>339</v>
      </c>
      <c r="C170" s="126" t="s">
        <v>59</v>
      </c>
      <c r="D170" s="128" t="s">
        <v>60</v>
      </c>
      <c r="E170" s="147"/>
      <c r="F170" s="133"/>
      <c r="G170" s="133"/>
      <c r="H170" s="133"/>
      <c r="I170" s="133"/>
      <c r="J170" s="151">
        <v>272.22222222222223</v>
      </c>
      <c r="K170" s="131"/>
      <c r="L170" s="131"/>
      <c r="M170" s="329"/>
      <c r="N170" s="131"/>
      <c r="O170" s="131"/>
      <c r="P170" s="312"/>
      <c r="Q170" s="136"/>
      <c r="R170" s="131"/>
      <c r="S170" s="131"/>
      <c r="T170" s="131"/>
      <c r="U170" s="136"/>
      <c r="V170" s="156"/>
      <c r="W170" s="131"/>
      <c r="X170" s="131"/>
      <c r="Y170" s="329"/>
      <c r="Z170" s="221"/>
      <c r="AA170" s="221"/>
      <c r="AB170" s="330"/>
      <c r="AD170" s="327" t="s">
        <v>1540</v>
      </c>
    </row>
    <row r="171" spans="1:30" s="4" customFormat="1" ht="15" customHeight="1" x14ac:dyDescent="0.25">
      <c r="A171" s="126" t="s">
        <v>428</v>
      </c>
      <c r="B171" s="138" t="s">
        <v>62</v>
      </c>
      <c r="C171" s="126" t="s">
        <v>59</v>
      </c>
      <c r="D171" s="128" t="s">
        <v>60</v>
      </c>
      <c r="E171" s="147"/>
      <c r="F171" s="133"/>
      <c r="G171" s="133"/>
      <c r="H171" s="133"/>
      <c r="I171" s="133"/>
      <c r="J171" s="151">
        <v>409.16666666666669</v>
      </c>
      <c r="K171" s="131"/>
      <c r="L171" s="131"/>
      <c r="M171" s="136"/>
      <c r="N171" s="131"/>
      <c r="O171" s="131"/>
      <c r="P171" s="312"/>
      <c r="Q171" s="136"/>
      <c r="R171" s="131"/>
      <c r="S171" s="131"/>
      <c r="T171" s="131"/>
      <c r="U171" s="136"/>
      <c r="V171" s="156"/>
      <c r="W171" s="131"/>
      <c r="X171" s="131"/>
      <c r="Y171" s="136"/>
      <c r="Z171" s="131"/>
      <c r="AA171" s="131"/>
      <c r="AB171" s="312"/>
      <c r="AD171" s="327"/>
    </row>
    <row r="172" spans="1:30" s="4" customFormat="1" ht="15" customHeight="1" x14ac:dyDescent="0.25">
      <c r="A172" s="126" t="s">
        <v>429</v>
      </c>
      <c r="B172" s="138" t="s">
        <v>64</v>
      </c>
      <c r="C172" s="126" t="s">
        <v>59</v>
      </c>
      <c r="D172" s="128" t="s">
        <v>60</v>
      </c>
      <c r="E172" s="147"/>
      <c r="F172" s="133"/>
      <c r="G172" s="133"/>
      <c r="H172" s="133"/>
      <c r="I172" s="133"/>
      <c r="J172" s="151">
        <v>409.16666666666669</v>
      </c>
      <c r="K172" s="131"/>
      <c r="L172" s="131"/>
      <c r="M172" s="136"/>
      <c r="N172" s="131"/>
      <c r="O172" s="131"/>
      <c r="P172" s="312"/>
      <c r="Q172" s="136"/>
      <c r="R172" s="131"/>
      <c r="S172" s="131"/>
      <c r="T172" s="131"/>
      <c r="U172" s="136"/>
      <c r="V172" s="156"/>
      <c r="W172" s="131"/>
      <c r="X172" s="131"/>
      <c r="Y172" s="136"/>
      <c r="Z172" s="131"/>
      <c r="AA172" s="131"/>
      <c r="AB172" s="312"/>
      <c r="AD172" s="327"/>
    </row>
    <row r="173" spans="1:30" s="18" customFormat="1" ht="15" customHeight="1" x14ac:dyDescent="0.25">
      <c r="A173" s="126" t="s">
        <v>430</v>
      </c>
      <c r="B173" s="50" t="s">
        <v>920</v>
      </c>
      <c r="C173" s="21" t="s">
        <v>59</v>
      </c>
      <c r="D173" s="34" t="s">
        <v>7</v>
      </c>
      <c r="E173" s="319"/>
      <c r="F173" s="318"/>
      <c r="G173" s="318"/>
      <c r="H173" s="318"/>
      <c r="I173" s="318"/>
      <c r="J173" s="151">
        <v>272.22222222222223</v>
      </c>
      <c r="K173" s="28"/>
      <c r="L173" s="28"/>
      <c r="M173" s="329"/>
      <c r="N173" s="28"/>
      <c r="O173" s="28"/>
      <c r="P173" s="311"/>
      <c r="Q173" s="59"/>
      <c r="R173" s="28"/>
      <c r="S173" s="28"/>
      <c r="T173" s="28"/>
      <c r="U173" s="59"/>
      <c r="V173" s="199"/>
      <c r="W173" s="28"/>
      <c r="X173" s="28"/>
      <c r="Y173" s="329"/>
      <c r="Z173" s="221"/>
      <c r="AA173" s="221"/>
      <c r="AB173" s="330"/>
      <c r="AD173" s="327" t="s">
        <v>1540</v>
      </c>
    </row>
    <row r="174" spans="1:30" s="18" customFormat="1" ht="15" customHeight="1" x14ac:dyDescent="0.25">
      <c r="A174" s="126" t="s">
        <v>431</v>
      </c>
      <c r="B174" s="50" t="s">
        <v>921</v>
      </c>
      <c r="C174" s="21" t="s">
        <v>59</v>
      </c>
      <c r="D174" s="34" t="s">
        <v>7</v>
      </c>
      <c r="E174" s="319"/>
      <c r="F174" s="318"/>
      <c r="G174" s="318"/>
      <c r="H174" s="318"/>
      <c r="I174" s="318"/>
      <c r="J174" s="151">
        <v>272.22222222222223</v>
      </c>
      <c r="K174" s="28"/>
      <c r="L174" s="28"/>
      <c r="M174" s="329"/>
      <c r="N174" s="28"/>
      <c r="O174" s="28"/>
      <c r="P174" s="311"/>
      <c r="Q174" s="59"/>
      <c r="R174" s="28"/>
      <c r="S174" s="28"/>
      <c r="T174" s="28"/>
      <c r="U174" s="59"/>
      <c r="V174" s="199"/>
      <c r="W174" s="28"/>
      <c r="X174" s="28"/>
      <c r="Y174" s="329"/>
      <c r="Z174" s="221"/>
      <c r="AA174" s="221"/>
      <c r="AB174" s="330"/>
      <c r="AD174" s="327" t="s">
        <v>1540</v>
      </c>
    </row>
    <row r="175" spans="1:30" s="4" customFormat="1" ht="15" customHeight="1" x14ac:dyDescent="0.25">
      <c r="A175" s="126" t="s">
        <v>1549</v>
      </c>
      <c r="B175" s="138" t="s">
        <v>517</v>
      </c>
      <c r="C175" s="126" t="s">
        <v>7</v>
      </c>
      <c r="D175" s="128" t="s">
        <v>7</v>
      </c>
      <c r="E175" s="147"/>
      <c r="F175" s="133"/>
      <c r="G175" s="133"/>
      <c r="H175" s="133"/>
      <c r="I175" s="133"/>
      <c r="J175" s="151"/>
      <c r="K175" s="131"/>
      <c r="L175" s="131"/>
      <c r="M175" s="136"/>
      <c r="N175" s="131"/>
      <c r="O175" s="131"/>
      <c r="P175" s="312"/>
      <c r="Q175" s="136"/>
      <c r="R175" s="131"/>
      <c r="S175" s="131"/>
      <c r="T175" s="131"/>
      <c r="U175" s="136"/>
      <c r="V175" s="156"/>
      <c r="W175" s="131"/>
      <c r="X175" s="131"/>
      <c r="Y175" s="136"/>
      <c r="Z175" s="131"/>
      <c r="AA175" s="131"/>
      <c r="AB175" s="312"/>
    </row>
    <row r="176" spans="1:30" s="18" customFormat="1" ht="15" customHeight="1" x14ac:dyDescent="0.25">
      <c r="A176" s="126" t="s">
        <v>1550</v>
      </c>
      <c r="B176" s="50" t="s">
        <v>1025</v>
      </c>
      <c r="C176" s="21" t="s">
        <v>7</v>
      </c>
      <c r="D176" s="19" t="s">
        <v>7</v>
      </c>
      <c r="E176" s="318">
        <v>777.77777777777783</v>
      </c>
      <c r="F176" s="133">
        <v>700</v>
      </c>
      <c r="G176" s="133">
        <v>622.22222222222217</v>
      </c>
      <c r="H176" s="133">
        <v>583.33333333333337</v>
      </c>
      <c r="I176" s="133">
        <v>505.55555555555554</v>
      </c>
      <c r="J176" s="151">
        <v>427.77777777777783</v>
      </c>
      <c r="K176" s="28"/>
      <c r="L176" s="28"/>
      <c r="M176" s="59"/>
      <c r="N176" s="28"/>
      <c r="O176" s="28"/>
      <c r="P176" s="311"/>
      <c r="Q176" s="59"/>
      <c r="R176" s="28"/>
      <c r="S176" s="28"/>
      <c r="T176" s="28"/>
      <c r="U176" s="59"/>
      <c r="V176" s="199"/>
      <c r="W176" s="28"/>
      <c r="X176" s="28"/>
      <c r="Y176" s="59"/>
      <c r="Z176" s="28"/>
      <c r="AA176" s="28"/>
      <c r="AB176" s="311"/>
    </row>
    <row r="177" spans="1:28" s="18" customFormat="1" ht="15" customHeight="1" x14ac:dyDescent="0.25">
      <c r="A177" s="126" t="s">
        <v>1551</v>
      </c>
      <c r="B177" s="50" t="s">
        <v>1539</v>
      </c>
      <c r="C177" s="21" t="s">
        <v>7</v>
      </c>
      <c r="D177" s="19" t="s">
        <v>7</v>
      </c>
      <c r="E177" s="318">
        <v>777.77777777777783</v>
      </c>
      <c r="F177" s="133">
        <v>700</v>
      </c>
      <c r="G177" s="133">
        <v>622.22222222222217</v>
      </c>
      <c r="H177" s="133">
        <v>583.33333333333337</v>
      </c>
      <c r="I177" s="133">
        <v>505.55555555555554</v>
      </c>
      <c r="J177" s="151">
        <v>427.77777777777783</v>
      </c>
      <c r="K177" s="28"/>
      <c r="L177" s="28"/>
      <c r="M177" s="59"/>
      <c r="N177" s="28"/>
      <c r="O177" s="28"/>
      <c r="P177" s="311"/>
      <c r="Q177" s="59"/>
      <c r="R177" s="28"/>
      <c r="S177" s="28"/>
      <c r="T177" s="28"/>
      <c r="U177" s="59"/>
      <c r="V177" s="199"/>
      <c r="W177" s="28"/>
      <c r="X177" s="28"/>
      <c r="Y177" s="59"/>
      <c r="Z177" s="28"/>
      <c r="AA177" s="28"/>
      <c r="AB177" s="311"/>
    </row>
    <row r="178" spans="1:28" s="4" customFormat="1" ht="15" customHeight="1" x14ac:dyDescent="0.25">
      <c r="A178" s="126" t="s">
        <v>1552</v>
      </c>
      <c r="B178" s="138" t="s">
        <v>457</v>
      </c>
      <c r="C178" s="126" t="s">
        <v>7</v>
      </c>
      <c r="D178" s="128" t="s">
        <v>7</v>
      </c>
      <c r="E178" s="133">
        <v>1000</v>
      </c>
      <c r="F178" s="133">
        <v>900</v>
      </c>
      <c r="G178" s="133">
        <v>850</v>
      </c>
      <c r="H178" s="133">
        <v>800</v>
      </c>
      <c r="I178" s="133">
        <v>750</v>
      </c>
      <c r="J178" s="151">
        <v>700</v>
      </c>
      <c r="K178" s="131"/>
      <c r="L178" s="131"/>
      <c r="M178" s="136"/>
      <c r="N178" s="131"/>
      <c r="O178" s="131"/>
      <c r="P178" s="312"/>
      <c r="Q178" s="136"/>
      <c r="R178" s="131"/>
      <c r="S178" s="131"/>
      <c r="T178" s="131"/>
      <c r="U178" s="136"/>
      <c r="V178" s="156"/>
      <c r="W178" s="131"/>
      <c r="X178" s="131"/>
      <c r="Y178" s="136"/>
      <c r="Z178" s="131"/>
      <c r="AA178" s="131"/>
      <c r="AB178" s="312"/>
    </row>
    <row r="179" spans="1:28" s="4" customFormat="1" ht="15" customHeight="1" x14ac:dyDescent="0.25">
      <c r="A179" s="126" t="s">
        <v>1556</v>
      </c>
      <c r="B179" s="50" t="s">
        <v>703</v>
      </c>
      <c r="C179" s="19" t="s">
        <v>408</v>
      </c>
      <c r="D179" s="19" t="s">
        <v>408</v>
      </c>
      <c r="E179" s="328"/>
      <c r="F179" s="318"/>
      <c r="G179" s="318"/>
      <c r="H179" s="140"/>
      <c r="I179" s="331"/>
      <c r="J179" s="318">
        <v>135</v>
      </c>
      <c r="K179" s="110"/>
      <c r="L179" s="110"/>
      <c r="M179" s="110"/>
      <c r="N179" s="110"/>
      <c r="O179" s="110"/>
    </row>
    <row r="180" spans="1:28" s="18" customFormat="1" ht="15" customHeight="1" x14ac:dyDescent="0.25">
      <c r="A180" s="126"/>
      <c r="B180" s="50"/>
      <c r="C180" s="25"/>
      <c r="D180" s="37"/>
      <c r="E180" s="78"/>
      <c r="F180" s="325"/>
      <c r="G180" s="325"/>
      <c r="H180" s="28"/>
      <c r="I180" s="59"/>
      <c r="J180" s="199"/>
      <c r="K180" s="28"/>
      <c r="L180" s="28"/>
      <c r="M180" s="59"/>
      <c r="N180" s="28"/>
      <c r="O180" s="28"/>
      <c r="P180" s="311"/>
      <c r="R180" s="201"/>
      <c r="S180" s="201"/>
      <c r="T180" s="201"/>
      <c r="V180" s="201"/>
      <c r="W180" s="201"/>
      <c r="X180" s="201"/>
    </row>
    <row r="181" spans="1:28" s="4" customFormat="1" ht="15" customHeight="1" x14ac:dyDescent="0.25">
      <c r="A181" s="14" t="s">
        <v>1345</v>
      </c>
      <c r="B181" s="307" t="s">
        <v>1344</v>
      </c>
      <c r="C181" s="308"/>
      <c r="D181" s="119"/>
      <c r="E181" s="309" t="s">
        <v>543</v>
      </c>
      <c r="F181" s="309" t="s">
        <v>544</v>
      </c>
      <c r="G181" s="309" t="s">
        <v>545</v>
      </c>
      <c r="H181" s="137"/>
      <c r="I181" s="137"/>
      <c r="J181" s="109"/>
      <c r="K181" s="110"/>
      <c r="L181" s="110"/>
      <c r="M181" s="110"/>
      <c r="N181" s="110"/>
      <c r="O181" s="110"/>
    </row>
    <row r="182" spans="1:28" s="4" customFormat="1" ht="15" customHeight="1" x14ac:dyDescent="0.25">
      <c r="A182" s="21" t="s">
        <v>1346</v>
      </c>
      <c r="B182" s="50" t="s">
        <v>26</v>
      </c>
      <c r="C182" s="21" t="s">
        <v>27</v>
      </c>
      <c r="D182" s="34" t="s">
        <v>66</v>
      </c>
      <c r="E182" s="310">
        <v>1138.8888888888889</v>
      </c>
      <c r="F182" s="310">
        <v>1011.1111111111111</v>
      </c>
      <c r="G182" s="310">
        <v>875</v>
      </c>
      <c r="H182" s="137"/>
      <c r="I182" s="313"/>
      <c r="J182" s="261"/>
      <c r="K182" s="137"/>
      <c r="L182" s="110"/>
      <c r="M182" s="110"/>
      <c r="N182" s="110"/>
      <c r="O182" s="110"/>
    </row>
    <row r="183" spans="1:28" s="4" customFormat="1" ht="15" customHeight="1" x14ac:dyDescent="0.25">
      <c r="A183" s="21" t="s">
        <v>1347</v>
      </c>
      <c r="B183" s="50" t="s">
        <v>29</v>
      </c>
      <c r="C183" s="21" t="s">
        <v>27</v>
      </c>
      <c r="D183" s="34" t="s">
        <v>66</v>
      </c>
      <c r="E183" s="310">
        <v>308.33333333333331</v>
      </c>
      <c r="F183" s="310">
        <v>275</v>
      </c>
      <c r="G183" s="310">
        <v>255.55555555555554</v>
      </c>
      <c r="H183" s="137"/>
      <c r="I183" s="313"/>
      <c r="J183" s="261"/>
      <c r="K183" s="137"/>
      <c r="L183" s="110"/>
      <c r="M183" s="110"/>
      <c r="N183" s="110"/>
      <c r="O183" s="110"/>
    </row>
    <row r="184" spans="1:28" s="4" customFormat="1" ht="15" customHeight="1" x14ac:dyDescent="0.25">
      <c r="A184" s="21" t="s">
        <v>1348</v>
      </c>
      <c r="B184" s="50" t="s">
        <v>31</v>
      </c>
      <c r="C184" s="21" t="s">
        <v>27</v>
      </c>
      <c r="D184" s="34" t="s">
        <v>66</v>
      </c>
      <c r="E184" s="310">
        <v>308.33333333333331</v>
      </c>
      <c r="F184" s="310">
        <v>275</v>
      </c>
      <c r="G184" s="310">
        <v>255.55555555555554</v>
      </c>
      <c r="H184" s="137"/>
      <c r="I184" s="313"/>
      <c r="J184" s="261"/>
      <c r="K184" s="137"/>
      <c r="L184" s="110"/>
      <c r="M184" s="110"/>
      <c r="N184" s="110"/>
      <c r="O184" s="110"/>
    </row>
    <row r="185" spans="1:28" s="4" customFormat="1" ht="15" customHeight="1" x14ac:dyDescent="0.25">
      <c r="A185" s="21" t="s">
        <v>1349</v>
      </c>
      <c r="B185" s="50" t="s">
        <v>33</v>
      </c>
      <c r="C185" s="21" t="s">
        <v>27</v>
      </c>
      <c r="D185" s="34" t="s">
        <v>66</v>
      </c>
      <c r="E185" s="310">
        <v>308.33333333333331</v>
      </c>
      <c r="F185" s="310">
        <v>275</v>
      </c>
      <c r="G185" s="310">
        <v>255.55555555555554</v>
      </c>
      <c r="H185" s="137"/>
      <c r="I185" s="313"/>
      <c r="J185" s="261"/>
      <c r="K185" s="137"/>
      <c r="L185" s="110"/>
      <c r="M185" s="110"/>
      <c r="N185" s="110"/>
      <c r="O185" s="110"/>
    </row>
    <row r="186" spans="1:28" s="4" customFormat="1" ht="15" customHeight="1" x14ac:dyDescent="0.25">
      <c r="A186" s="21" t="s">
        <v>1350</v>
      </c>
      <c r="B186" s="50" t="s">
        <v>35</v>
      </c>
      <c r="C186" s="21" t="s">
        <v>27</v>
      </c>
      <c r="D186" s="34" t="s">
        <v>66</v>
      </c>
      <c r="E186" s="310">
        <v>388.88888888888891</v>
      </c>
      <c r="F186" s="310">
        <v>361.11111111111109</v>
      </c>
      <c r="G186" s="310">
        <v>333.33333333333331</v>
      </c>
      <c r="H186" s="137"/>
      <c r="I186" s="313"/>
      <c r="J186" s="261"/>
      <c r="K186" s="137"/>
      <c r="L186" s="110"/>
      <c r="M186" s="110"/>
      <c r="N186" s="110"/>
      <c r="O186" s="110"/>
    </row>
    <row r="187" spans="1:28" s="4" customFormat="1" ht="15" customHeight="1" x14ac:dyDescent="0.25">
      <c r="A187" s="21" t="s">
        <v>1351</v>
      </c>
      <c r="B187" s="50" t="s">
        <v>641</v>
      </c>
      <c r="C187" s="21" t="s">
        <v>27</v>
      </c>
      <c r="D187" s="34" t="s">
        <v>66</v>
      </c>
      <c r="E187" s="310">
        <v>308.33333333333331</v>
      </c>
      <c r="F187" s="310">
        <v>275</v>
      </c>
      <c r="G187" s="310">
        <v>255.55555555555554</v>
      </c>
      <c r="H187" s="137"/>
      <c r="I187" s="313"/>
      <c r="J187" s="261"/>
      <c r="K187" s="137"/>
      <c r="L187" s="110"/>
      <c r="M187" s="110"/>
      <c r="N187" s="110"/>
      <c r="O187" s="110"/>
    </row>
    <row r="188" spans="1:28" s="4" customFormat="1" ht="15" customHeight="1" x14ac:dyDescent="0.25">
      <c r="A188" s="21" t="s">
        <v>1352</v>
      </c>
      <c r="B188" s="50" t="s">
        <v>10</v>
      </c>
      <c r="C188" s="21" t="s">
        <v>39</v>
      </c>
      <c r="D188" s="34" t="s">
        <v>67</v>
      </c>
      <c r="E188" s="310">
        <v>888.88888888888891</v>
      </c>
      <c r="F188" s="310">
        <v>722.22222222222217</v>
      </c>
      <c r="G188" s="310">
        <v>652.77777777777783</v>
      </c>
      <c r="H188" s="137"/>
      <c r="I188" s="313"/>
      <c r="J188" s="261"/>
      <c r="K188" s="137"/>
      <c r="L188" s="110"/>
      <c r="M188" s="110"/>
      <c r="N188" s="110"/>
      <c r="O188" s="110"/>
    </row>
    <row r="189" spans="1:28" s="4" customFormat="1" ht="15" customHeight="1" x14ac:dyDescent="0.25">
      <c r="A189" s="21" t="s">
        <v>1353</v>
      </c>
      <c r="B189" s="50" t="s">
        <v>11</v>
      </c>
      <c r="C189" s="21" t="s">
        <v>39</v>
      </c>
      <c r="D189" s="34" t="s">
        <v>67</v>
      </c>
      <c r="E189" s="310">
        <v>777.77777777777783</v>
      </c>
      <c r="F189" s="310">
        <v>666.66666666666663</v>
      </c>
      <c r="G189" s="310">
        <v>611.11111111111109</v>
      </c>
      <c r="H189" s="137"/>
      <c r="I189" s="313"/>
      <c r="J189" s="261"/>
      <c r="K189" s="137"/>
      <c r="L189" s="110"/>
      <c r="M189" s="110"/>
      <c r="N189" s="110"/>
      <c r="O189" s="110"/>
    </row>
    <row r="190" spans="1:28" s="4" customFormat="1" ht="15" customHeight="1" x14ac:dyDescent="0.25">
      <c r="A190" s="21" t="s">
        <v>1354</v>
      </c>
      <c r="B190" s="50" t="s">
        <v>12</v>
      </c>
      <c r="C190" s="21" t="s">
        <v>39</v>
      </c>
      <c r="D190" s="34" t="s">
        <v>67</v>
      </c>
      <c r="E190" s="310">
        <v>700</v>
      </c>
      <c r="F190" s="310">
        <v>583.33333333333337</v>
      </c>
      <c r="G190" s="310">
        <v>541.66666666666663</v>
      </c>
      <c r="H190" s="137"/>
      <c r="I190" s="313"/>
      <c r="J190" s="261"/>
      <c r="K190" s="137"/>
      <c r="L190" s="110"/>
      <c r="M190" s="110"/>
      <c r="N190" s="110"/>
      <c r="O190" s="110"/>
    </row>
    <row r="191" spans="1:28" s="4" customFormat="1" ht="15" customHeight="1" x14ac:dyDescent="0.25">
      <c r="A191" s="21" t="s">
        <v>77</v>
      </c>
      <c r="B191" s="50" t="s">
        <v>44</v>
      </c>
      <c r="C191" s="21" t="s">
        <v>39</v>
      </c>
      <c r="D191" s="34" t="s">
        <v>67</v>
      </c>
      <c r="E191" s="310">
        <v>700</v>
      </c>
      <c r="F191" s="310">
        <v>583.33333333333337</v>
      </c>
      <c r="G191" s="310">
        <v>541.66666666666663</v>
      </c>
      <c r="H191" s="137"/>
      <c r="I191" s="313"/>
      <c r="J191" s="261"/>
      <c r="K191" s="137"/>
      <c r="L191" s="231"/>
      <c r="M191" s="110"/>
      <c r="N191" s="110"/>
      <c r="O191" s="110"/>
    </row>
    <row r="192" spans="1:28" s="4" customFormat="1" ht="15" customHeight="1" x14ac:dyDescent="0.25">
      <c r="A192" s="21" t="s">
        <v>78</v>
      </c>
      <c r="B192" s="50" t="s">
        <v>13</v>
      </c>
      <c r="C192" s="21" t="s">
        <v>46</v>
      </c>
      <c r="D192" s="19" t="s">
        <v>68</v>
      </c>
      <c r="E192" s="310">
        <v>927.77777777777783</v>
      </c>
      <c r="F192" s="310">
        <v>666.66666666666663</v>
      </c>
      <c r="G192" s="310">
        <v>541.66666666666663</v>
      </c>
      <c r="H192" s="137"/>
      <c r="I192" s="313"/>
      <c r="J192" s="261"/>
      <c r="K192" s="137"/>
      <c r="L192" s="110"/>
      <c r="M192" s="110"/>
      <c r="N192" s="110"/>
      <c r="O192" s="110"/>
    </row>
    <row r="193" spans="1:24" s="4" customFormat="1" ht="15" customHeight="1" x14ac:dyDescent="0.25">
      <c r="A193" s="21" t="s">
        <v>79</v>
      </c>
      <c r="B193" s="50" t="s">
        <v>14</v>
      </c>
      <c r="C193" s="21" t="s">
        <v>48</v>
      </c>
      <c r="D193" s="19" t="s">
        <v>69</v>
      </c>
      <c r="E193" s="310">
        <v>763.88888888888891</v>
      </c>
      <c r="F193" s="310">
        <v>666.66666666666663</v>
      </c>
      <c r="G193" s="310">
        <v>569.44444444444446</v>
      </c>
      <c r="H193" s="137"/>
      <c r="I193" s="313"/>
      <c r="J193" s="261"/>
      <c r="K193" s="137"/>
      <c r="L193" s="110"/>
      <c r="M193" s="110"/>
      <c r="N193" s="110"/>
      <c r="O193" s="110"/>
    </row>
    <row r="194" spans="1:24" s="4" customFormat="1" ht="15" customHeight="1" x14ac:dyDescent="0.25">
      <c r="A194" s="21" t="s">
        <v>80</v>
      </c>
      <c r="B194" s="50" t="s">
        <v>15</v>
      </c>
      <c r="C194" s="21" t="s">
        <v>50</v>
      </c>
      <c r="D194" s="34" t="s">
        <v>70</v>
      </c>
      <c r="E194" s="310">
        <v>305.55555555555554</v>
      </c>
      <c r="F194" s="310">
        <v>250</v>
      </c>
      <c r="G194" s="310">
        <v>222.22222222222223</v>
      </c>
      <c r="H194" s="137"/>
      <c r="I194" s="313"/>
      <c r="J194" s="261"/>
      <c r="K194" s="137"/>
      <c r="L194" s="110"/>
      <c r="M194" s="110"/>
      <c r="N194" s="110"/>
      <c r="O194" s="110"/>
    </row>
    <row r="195" spans="1:24" s="4" customFormat="1" ht="15" customHeight="1" x14ac:dyDescent="0.25">
      <c r="A195" s="21" t="s">
        <v>81</v>
      </c>
      <c r="B195" s="50" t="s">
        <v>16</v>
      </c>
      <c r="C195" s="21" t="s">
        <v>52</v>
      </c>
      <c r="D195" s="19" t="s">
        <v>71</v>
      </c>
      <c r="E195" s="310">
        <v>500</v>
      </c>
      <c r="F195" s="310">
        <v>472.22222222222223</v>
      </c>
      <c r="G195" s="310">
        <v>444.44444444444446</v>
      </c>
      <c r="H195" s="137"/>
      <c r="I195" s="313"/>
      <c r="J195" s="261"/>
      <c r="K195" s="137"/>
      <c r="L195" s="110"/>
      <c r="M195" s="110"/>
      <c r="N195" s="110"/>
      <c r="O195" s="110"/>
    </row>
    <row r="196" spans="1:24" s="4" customFormat="1" ht="15" customHeight="1" x14ac:dyDescent="0.25">
      <c r="A196" s="21" t="s">
        <v>82</v>
      </c>
      <c r="B196" s="50" t="s">
        <v>54</v>
      </c>
      <c r="C196" s="21" t="s">
        <v>52</v>
      </c>
      <c r="D196" s="19" t="s">
        <v>71</v>
      </c>
      <c r="E196" s="310">
        <v>500</v>
      </c>
      <c r="F196" s="310">
        <v>444.44444444444446</v>
      </c>
      <c r="G196" s="310">
        <v>402.77777777777777</v>
      </c>
      <c r="H196" s="137"/>
      <c r="I196" s="313"/>
      <c r="J196" s="261"/>
      <c r="K196" s="137"/>
      <c r="L196" s="110"/>
      <c r="M196" s="110"/>
      <c r="N196" s="110"/>
      <c r="O196" s="110"/>
    </row>
    <row r="197" spans="1:24" s="4" customFormat="1" ht="15" customHeight="1" x14ac:dyDescent="0.25">
      <c r="A197" s="21" t="s">
        <v>83</v>
      </c>
      <c r="B197" s="50" t="s">
        <v>17</v>
      </c>
      <c r="C197" s="21" t="s">
        <v>56</v>
      </c>
      <c r="D197" s="34" t="s">
        <v>72</v>
      </c>
      <c r="E197" s="310">
        <v>763.88888888888891</v>
      </c>
      <c r="F197" s="310">
        <v>666.66666666666663</v>
      </c>
      <c r="G197" s="310">
        <v>597.22222222222217</v>
      </c>
      <c r="H197" s="137"/>
      <c r="I197" s="313"/>
      <c r="J197" s="261"/>
      <c r="K197" s="137"/>
      <c r="L197" s="110"/>
      <c r="M197" s="110"/>
      <c r="N197" s="110"/>
      <c r="O197" s="110"/>
    </row>
    <row r="198" spans="1:24" s="4" customFormat="1" ht="15" customHeight="1" x14ac:dyDescent="0.25">
      <c r="A198" s="21" t="s">
        <v>84</v>
      </c>
      <c r="B198" s="50" t="s">
        <v>342</v>
      </c>
      <c r="C198" s="21" t="s">
        <v>59</v>
      </c>
      <c r="D198" s="34" t="s">
        <v>7</v>
      </c>
      <c r="E198" s="310"/>
      <c r="F198" s="310"/>
      <c r="G198" s="310"/>
      <c r="H198" s="137"/>
      <c r="I198" s="313"/>
      <c r="J198" s="261"/>
      <c r="K198" s="137"/>
      <c r="L198" s="110"/>
      <c r="M198" s="110"/>
      <c r="N198" s="110"/>
      <c r="O198" s="110"/>
    </row>
    <row r="199" spans="1:24" s="4" customFormat="1" ht="15" customHeight="1" x14ac:dyDescent="0.25">
      <c r="A199" s="21" t="s">
        <v>85</v>
      </c>
      <c r="B199" s="50" t="s">
        <v>343</v>
      </c>
      <c r="C199" s="21" t="s">
        <v>59</v>
      </c>
      <c r="D199" s="34" t="s">
        <v>7</v>
      </c>
      <c r="E199" s="310"/>
      <c r="F199" s="310"/>
      <c r="G199" s="310"/>
      <c r="H199" s="137"/>
      <c r="I199" s="313"/>
      <c r="J199" s="261"/>
      <c r="K199" s="137"/>
      <c r="L199" s="110"/>
      <c r="M199" s="110"/>
      <c r="N199" s="110"/>
      <c r="O199" s="110"/>
    </row>
    <row r="200" spans="1:24" s="4" customFormat="1" ht="15" customHeight="1" x14ac:dyDescent="0.25">
      <c r="A200" s="21" t="s">
        <v>86</v>
      </c>
      <c r="B200" s="50" t="s">
        <v>58</v>
      </c>
      <c r="C200" s="21" t="s">
        <v>59</v>
      </c>
      <c r="D200" s="19" t="s">
        <v>60</v>
      </c>
      <c r="E200" s="310"/>
      <c r="F200" s="310"/>
      <c r="G200" s="310">
        <v>245</v>
      </c>
      <c r="H200" s="137"/>
      <c r="I200" s="313"/>
      <c r="J200" s="162"/>
      <c r="K200" s="137"/>
      <c r="L200" s="110"/>
      <c r="M200" s="110"/>
      <c r="N200" s="110"/>
      <c r="O200" s="110"/>
    </row>
    <row r="201" spans="1:24" s="4" customFormat="1" ht="15" customHeight="1" x14ac:dyDescent="0.25">
      <c r="A201" s="21" t="s">
        <v>1355</v>
      </c>
      <c r="B201" s="50" t="s">
        <v>62</v>
      </c>
      <c r="C201" s="21" t="s">
        <v>59</v>
      </c>
      <c r="D201" s="19" t="s">
        <v>60</v>
      </c>
      <c r="E201" s="310"/>
      <c r="F201" s="310"/>
      <c r="G201" s="310">
        <v>368.5</v>
      </c>
      <c r="H201" s="137"/>
      <c r="I201" s="313"/>
      <c r="J201" s="162"/>
      <c r="K201" s="163"/>
      <c r="L201" s="110"/>
      <c r="M201" s="110"/>
      <c r="N201" s="110"/>
      <c r="O201" s="110"/>
    </row>
    <row r="202" spans="1:24" s="4" customFormat="1" ht="15" customHeight="1" x14ac:dyDescent="0.25">
      <c r="A202" s="21" t="s">
        <v>1356</v>
      </c>
      <c r="B202" s="50" t="s">
        <v>64</v>
      </c>
      <c r="C202" s="21" t="s">
        <v>59</v>
      </c>
      <c r="D202" s="19" t="s">
        <v>60</v>
      </c>
      <c r="E202" s="310"/>
      <c r="F202" s="310"/>
      <c r="G202" s="310">
        <v>368.5</v>
      </c>
      <c r="H202" s="137"/>
      <c r="I202" s="313"/>
      <c r="J202" s="162"/>
      <c r="K202" s="163"/>
      <c r="L202" s="110"/>
      <c r="M202" s="110"/>
      <c r="N202" s="110"/>
      <c r="O202" s="110"/>
    </row>
    <row r="203" spans="1:24" s="4" customFormat="1" ht="15" customHeight="1" x14ac:dyDescent="0.25">
      <c r="A203" s="21" t="s">
        <v>1357</v>
      </c>
      <c r="B203" s="50" t="s">
        <v>517</v>
      </c>
      <c r="C203" s="21" t="s">
        <v>7</v>
      </c>
      <c r="D203" s="19" t="s">
        <v>7</v>
      </c>
      <c r="E203" s="310">
        <v>896.66666666666663</v>
      </c>
      <c r="F203" s="310">
        <v>670.83333333333337</v>
      </c>
      <c r="G203" s="310">
        <v>560</v>
      </c>
      <c r="H203" s="137"/>
      <c r="I203" s="313"/>
      <c r="J203" s="162"/>
      <c r="K203" s="163"/>
      <c r="L203" s="110"/>
      <c r="M203" s="110"/>
      <c r="N203" s="110"/>
      <c r="O203" s="110"/>
    </row>
    <row r="204" spans="1:24" s="18" customFormat="1" ht="15" customHeight="1" x14ac:dyDescent="0.25">
      <c r="A204" s="21" t="s">
        <v>1358</v>
      </c>
      <c r="B204" s="50" t="s">
        <v>1025</v>
      </c>
      <c r="C204" s="21" t="s">
        <v>7</v>
      </c>
      <c r="D204" s="19" t="s">
        <v>7</v>
      </c>
      <c r="E204" s="306">
        <v>722.22222222222217</v>
      </c>
      <c r="F204" s="306">
        <v>611.11111111111109</v>
      </c>
      <c r="G204" s="306">
        <v>500</v>
      </c>
      <c r="H204" s="28"/>
      <c r="I204" s="313"/>
      <c r="J204" s="261"/>
      <c r="K204" s="28"/>
      <c r="L204" s="28"/>
      <c r="M204" s="59"/>
      <c r="N204" s="28"/>
      <c r="O204" s="28"/>
      <c r="P204" s="311"/>
      <c r="R204" s="201"/>
      <c r="S204" s="201"/>
      <c r="T204" s="201"/>
      <c r="V204" s="201"/>
      <c r="W204" s="201"/>
      <c r="X204" s="201"/>
    </row>
    <row r="205" spans="1:24" s="18" customFormat="1" ht="15" customHeight="1" x14ac:dyDescent="0.25">
      <c r="A205" s="21" t="s">
        <v>1359</v>
      </c>
      <c r="B205" s="50" t="s">
        <v>920</v>
      </c>
      <c r="C205" s="21" t="s">
        <v>59</v>
      </c>
      <c r="D205" s="34" t="s">
        <v>7</v>
      </c>
      <c r="E205" s="306"/>
      <c r="F205" s="306"/>
      <c r="G205" s="306">
        <v>272.22222222222223</v>
      </c>
      <c r="H205" s="28"/>
      <c r="I205" s="313"/>
      <c r="J205" s="261"/>
      <c r="K205" s="28"/>
      <c r="L205" s="28"/>
      <c r="M205" s="59"/>
      <c r="N205" s="28"/>
      <c r="O205" s="28"/>
      <c r="P205" s="311"/>
      <c r="R205" s="243"/>
      <c r="S205" s="201"/>
      <c r="T205" s="201"/>
      <c r="V205" s="201"/>
      <c r="W205" s="201"/>
      <c r="X205" s="201"/>
    </row>
    <row r="206" spans="1:24" s="18" customFormat="1" ht="15" customHeight="1" x14ac:dyDescent="0.25">
      <c r="A206" s="21" t="s">
        <v>1553</v>
      </c>
      <c r="B206" s="50" t="s">
        <v>921</v>
      </c>
      <c r="C206" s="21" t="s">
        <v>59</v>
      </c>
      <c r="D206" s="34" t="s">
        <v>7</v>
      </c>
      <c r="E206" s="306"/>
      <c r="F206" s="306"/>
      <c r="G206" s="306">
        <v>272.22222222222223</v>
      </c>
      <c r="H206" s="28"/>
      <c r="I206" s="313"/>
      <c r="J206" s="261"/>
      <c r="K206" s="28"/>
      <c r="L206" s="28"/>
      <c r="M206" s="59"/>
      <c r="N206" s="28"/>
      <c r="O206" s="28"/>
      <c r="P206" s="311"/>
      <c r="R206" s="243"/>
      <c r="S206" s="201"/>
      <c r="T206" s="201"/>
      <c r="V206" s="201"/>
      <c r="W206" s="201"/>
      <c r="X206" s="201"/>
    </row>
    <row r="207" spans="1:24" s="4" customFormat="1" ht="15" customHeight="1" x14ac:dyDescent="0.25">
      <c r="A207" s="21" t="s">
        <v>1554</v>
      </c>
      <c r="B207" s="50" t="s">
        <v>457</v>
      </c>
      <c r="C207" s="21" t="s">
        <v>7</v>
      </c>
      <c r="D207" s="19" t="s">
        <v>7</v>
      </c>
      <c r="E207" s="306">
        <v>911.11111111111109</v>
      </c>
      <c r="F207" s="306">
        <v>808.88888888888891</v>
      </c>
      <c r="G207" s="306">
        <v>700</v>
      </c>
      <c r="H207" s="131"/>
      <c r="I207" s="313"/>
      <c r="J207" s="261"/>
      <c r="K207" s="131"/>
      <c r="L207" s="131"/>
      <c r="M207" s="136"/>
      <c r="N207" s="131"/>
      <c r="O207" s="131"/>
      <c r="P207" s="312"/>
      <c r="R207" s="153"/>
      <c r="S207" s="153"/>
      <c r="T207" s="153"/>
      <c r="V207" s="153"/>
      <c r="W207" s="153"/>
      <c r="X207" s="153"/>
    </row>
    <row r="208" spans="1:24" s="4" customFormat="1" ht="15" customHeight="1" x14ac:dyDescent="0.25">
      <c r="A208" s="21" t="s">
        <v>1555</v>
      </c>
      <c r="B208" s="50" t="s">
        <v>703</v>
      </c>
      <c r="C208" s="19" t="s">
        <v>408</v>
      </c>
      <c r="D208" s="19" t="s">
        <v>408</v>
      </c>
      <c r="E208" s="328"/>
      <c r="F208" s="318"/>
      <c r="G208" s="306">
        <v>135</v>
      </c>
      <c r="H208" s="137"/>
      <c r="I208" s="313"/>
      <c r="J208" s="109"/>
      <c r="K208" s="110"/>
      <c r="L208" s="110"/>
      <c r="M208" s="110"/>
      <c r="N208" s="110"/>
      <c r="O208" s="110"/>
    </row>
    <row r="209" spans="1:15" s="4" customFormat="1" ht="15" customHeight="1" x14ac:dyDescent="0.25">
      <c r="A209" s="216"/>
      <c r="B209" s="217"/>
      <c r="C209" s="289"/>
      <c r="D209" s="289"/>
      <c r="E209" s="332"/>
      <c r="F209" s="221"/>
      <c r="G209" s="221"/>
      <c r="H209" s="137"/>
      <c r="I209" s="137"/>
      <c r="J209" s="109"/>
      <c r="K209" s="110"/>
      <c r="L209" s="110"/>
      <c r="M209" s="110"/>
      <c r="N209" s="110"/>
      <c r="O209" s="110"/>
    </row>
    <row r="210" spans="1:15" s="4" customFormat="1" ht="15" customHeight="1" x14ac:dyDescent="0.25">
      <c r="A210" s="134" t="s">
        <v>1557</v>
      </c>
      <c r="B210" s="141" t="s">
        <v>702</v>
      </c>
      <c r="C210" s="142"/>
      <c r="D210" s="143"/>
      <c r="E210" s="161" t="s">
        <v>543</v>
      </c>
      <c r="F210" s="161" t="s">
        <v>544</v>
      </c>
      <c r="G210" s="161" t="s">
        <v>545</v>
      </c>
      <c r="H210" s="137"/>
      <c r="I210" s="137"/>
      <c r="J210" s="109"/>
      <c r="K210" s="110"/>
      <c r="L210" s="110"/>
      <c r="M210" s="110"/>
      <c r="N210" s="110"/>
      <c r="O210" s="110"/>
    </row>
    <row r="211" spans="1:15" s="4" customFormat="1" ht="15" customHeight="1" x14ac:dyDescent="0.25">
      <c r="A211" s="126" t="s">
        <v>1558</v>
      </c>
      <c r="B211" s="138" t="s">
        <v>26</v>
      </c>
      <c r="C211" s="126" t="s">
        <v>27</v>
      </c>
      <c r="D211" s="150" t="s">
        <v>66</v>
      </c>
      <c r="E211" s="271">
        <v>1111.1111111111111</v>
      </c>
      <c r="F211" s="271">
        <v>1000</v>
      </c>
      <c r="G211" s="271">
        <v>875</v>
      </c>
      <c r="H211" s="137"/>
      <c r="I211" s="137"/>
      <c r="J211" s="261"/>
      <c r="K211" s="137"/>
      <c r="L211" s="110"/>
      <c r="M211" s="110"/>
      <c r="N211" s="110"/>
      <c r="O211" s="110"/>
    </row>
    <row r="212" spans="1:15" s="4" customFormat="1" ht="15" customHeight="1" x14ac:dyDescent="0.25">
      <c r="A212" s="126" t="s">
        <v>1559</v>
      </c>
      <c r="B212" s="138" t="s">
        <v>29</v>
      </c>
      <c r="C212" s="126" t="s">
        <v>27</v>
      </c>
      <c r="D212" s="150" t="s">
        <v>66</v>
      </c>
      <c r="E212" s="271">
        <v>277.5</v>
      </c>
      <c r="F212" s="271">
        <v>247.5</v>
      </c>
      <c r="G212" s="271">
        <v>230</v>
      </c>
      <c r="H212" s="137"/>
      <c r="I212" s="163"/>
      <c r="J212" s="261"/>
      <c r="K212" s="137"/>
      <c r="L212" s="110"/>
      <c r="M212" s="110"/>
      <c r="N212" s="110"/>
      <c r="O212" s="110"/>
    </row>
    <row r="213" spans="1:15" s="4" customFormat="1" ht="15" customHeight="1" x14ac:dyDescent="0.25">
      <c r="A213" s="126" t="s">
        <v>1560</v>
      </c>
      <c r="B213" s="138" t="s">
        <v>31</v>
      </c>
      <c r="C213" s="126" t="s">
        <v>27</v>
      </c>
      <c r="D213" s="150" t="s">
        <v>66</v>
      </c>
      <c r="E213" s="271">
        <v>277.5</v>
      </c>
      <c r="F213" s="271">
        <v>247.5</v>
      </c>
      <c r="G213" s="271">
        <v>230</v>
      </c>
      <c r="H213" s="137"/>
      <c r="I213" s="163"/>
      <c r="J213" s="261"/>
      <c r="K213" s="137"/>
      <c r="L213" s="110"/>
      <c r="M213" s="110"/>
      <c r="N213" s="110"/>
      <c r="O213" s="110"/>
    </row>
    <row r="214" spans="1:15" s="4" customFormat="1" ht="15" customHeight="1" x14ac:dyDescent="0.25">
      <c r="A214" s="126" t="s">
        <v>1561</v>
      </c>
      <c r="B214" s="138" t="s">
        <v>33</v>
      </c>
      <c r="C214" s="126" t="s">
        <v>27</v>
      </c>
      <c r="D214" s="150" t="s">
        <v>66</v>
      </c>
      <c r="E214" s="271">
        <v>277.5</v>
      </c>
      <c r="F214" s="271">
        <v>247.5</v>
      </c>
      <c r="G214" s="271">
        <v>230</v>
      </c>
      <c r="H214" s="137"/>
      <c r="I214" s="163"/>
      <c r="J214" s="261"/>
      <c r="K214" s="137"/>
      <c r="L214" s="110"/>
      <c r="M214" s="110"/>
      <c r="N214" s="110"/>
      <c r="O214" s="110"/>
    </row>
    <row r="215" spans="1:15" s="4" customFormat="1" ht="15" customHeight="1" x14ac:dyDescent="0.25">
      <c r="A215" s="126" t="s">
        <v>1562</v>
      </c>
      <c r="B215" s="138" t="s">
        <v>35</v>
      </c>
      <c r="C215" s="126" t="s">
        <v>27</v>
      </c>
      <c r="D215" s="150" t="s">
        <v>66</v>
      </c>
      <c r="E215" s="271">
        <v>350</v>
      </c>
      <c r="F215" s="271">
        <v>325</v>
      </c>
      <c r="G215" s="271">
        <v>300</v>
      </c>
      <c r="H215" s="137"/>
      <c r="I215" s="163"/>
      <c r="J215" s="261"/>
      <c r="K215" s="137"/>
      <c r="L215" s="110"/>
      <c r="M215" s="110"/>
      <c r="N215" s="110"/>
      <c r="O215" s="110"/>
    </row>
    <row r="216" spans="1:15" s="4" customFormat="1" ht="15" customHeight="1" x14ac:dyDescent="0.25">
      <c r="A216" s="126" t="s">
        <v>1563</v>
      </c>
      <c r="B216" s="138" t="s">
        <v>641</v>
      </c>
      <c r="C216" s="126" t="s">
        <v>27</v>
      </c>
      <c r="D216" s="150" t="s">
        <v>66</v>
      </c>
      <c r="E216" s="271">
        <v>277.5</v>
      </c>
      <c r="F216" s="271">
        <v>247.5</v>
      </c>
      <c r="G216" s="271">
        <v>230</v>
      </c>
      <c r="H216" s="137"/>
      <c r="I216" s="163"/>
      <c r="J216" s="261"/>
      <c r="K216" s="137"/>
      <c r="L216" s="110"/>
      <c r="M216" s="110"/>
      <c r="N216" s="110"/>
      <c r="O216" s="110"/>
    </row>
    <row r="217" spans="1:15" s="4" customFormat="1" ht="15" customHeight="1" x14ac:dyDescent="0.25">
      <c r="A217" s="126" t="s">
        <v>1564</v>
      </c>
      <c r="B217" s="138" t="s">
        <v>10</v>
      </c>
      <c r="C217" s="126" t="s">
        <v>39</v>
      </c>
      <c r="D217" s="150" t="s">
        <v>67</v>
      </c>
      <c r="E217" s="271">
        <v>787.5</v>
      </c>
      <c r="F217" s="271">
        <v>637.5</v>
      </c>
      <c r="G217" s="271">
        <v>587.5</v>
      </c>
      <c r="H217" s="137"/>
      <c r="I217" s="163"/>
      <c r="J217" s="261"/>
      <c r="K217" s="137"/>
      <c r="L217" s="110"/>
      <c r="M217" s="110"/>
      <c r="N217" s="110"/>
      <c r="O217" s="110"/>
    </row>
    <row r="218" spans="1:15" s="4" customFormat="1" ht="15" customHeight="1" x14ac:dyDescent="0.25">
      <c r="A218" s="126" t="s">
        <v>1565</v>
      </c>
      <c r="B218" s="138" t="s">
        <v>11</v>
      </c>
      <c r="C218" s="126" t="s">
        <v>39</v>
      </c>
      <c r="D218" s="150" t="s">
        <v>67</v>
      </c>
      <c r="E218" s="271">
        <v>675</v>
      </c>
      <c r="F218" s="271">
        <v>600</v>
      </c>
      <c r="G218" s="271">
        <v>550</v>
      </c>
      <c r="H218" s="137"/>
      <c r="I218" s="163"/>
      <c r="J218" s="261"/>
      <c r="K218" s="137"/>
      <c r="L218" s="110"/>
      <c r="M218" s="110"/>
      <c r="N218" s="110"/>
      <c r="O218" s="110"/>
    </row>
    <row r="219" spans="1:15" s="4" customFormat="1" ht="15" customHeight="1" x14ac:dyDescent="0.25">
      <c r="A219" s="126" t="s">
        <v>1566</v>
      </c>
      <c r="B219" s="138" t="s">
        <v>12</v>
      </c>
      <c r="C219" s="126" t="s">
        <v>39</v>
      </c>
      <c r="D219" s="150" t="s">
        <v>67</v>
      </c>
      <c r="E219" s="271">
        <v>630</v>
      </c>
      <c r="F219" s="271">
        <v>525</v>
      </c>
      <c r="G219" s="271">
        <v>487.5</v>
      </c>
      <c r="H219" s="137"/>
      <c r="I219" s="163"/>
      <c r="J219" s="261"/>
      <c r="K219" s="137"/>
      <c r="L219" s="110"/>
      <c r="M219" s="110"/>
      <c r="N219" s="110"/>
      <c r="O219" s="110"/>
    </row>
    <row r="220" spans="1:15" s="4" customFormat="1" ht="15" customHeight="1" x14ac:dyDescent="0.25">
      <c r="A220" s="126" t="s">
        <v>432</v>
      </c>
      <c r="B220" s="138" t="s">
        <v>44</v>
      </c>
      <c r="C220" s="126" t="s">
        <v>39</v>
      </c>
      <c r="D220" s="150" t="s">
        <v>67</v>
      </c>
      <c r="E220" s="271">
        <v>630</v>
      </c>
      <c r="F220" s="271">
        <v>525</v>
      </c>
      <c r="G220" s="271">
        <v>487.5</v>
      </c>
      <c r="H220" s="137"/>
      <c r="I220" s="163"/>
      <c r="J220" s="261"/>
      <c r="K220" s="137"/>
      <c r="L220" s="231"/>
      <c r="M220" s="110"/>
      <c r="N220" s="110"/>
      <c r="O220" s="110"/>
    </row>
    <row r="221" spans="1:15" s="4" customFormat="1" ht="15" customHeight="1" x14ac:dyDescent="0.25">
      <c r="A221" s="126" t="s">
        <v>433</v>
      </c>
      <c r="B221" s="138" t="s">
        <v>13</v>
      </c>
      <c r="C221" s="126" t="s">
        <v>46</v>
      </c>
      <c r="D221" s="128" t="s">
        <v>68</v>
      </c>
      <c r="E221" s="271">
        <v>888.88888888888891</v>
      </c>
      <c r="F221" s="271">
        <v>625</v>
      </c>
      <c r="G221" s="271">
        <v>486.11111111111109</v>
      </c>
      <c r="H221" s="137"/>
      <c r="I221" s="163"/>
      <c r="J221" s="261"/>
      <c r="K221" s="137"/>
      <c r="L221" s="110"/>
      <c r="M221" s="110"/>
      <c r="N221" s="110"/>
      <c r="O221" s="110"/>
    </row>
    <row r="222" spans="1:15" s="4" customFormat="1" ht="15" customHeight="1" x14ac:dyDescent="0.25">
      <c r="A222" s="126" t="s">
        <v>434</v>
      </c>
      <c r="B222" s="138" t="s">
        <v>14</v>
      </c>
      <c r="C222" s="126" t="s">
        <v>48</v>
      </c>
      <c r="D222" s="128" t="s">
        <v>69</v>
      </c>
      <c r="E222" s="271">
        <v>687.5</v>
      </c>
      <c r="F222" s="271">
        <v>592.5</v>
      </c>
      <c r="G222" s="271">
        <v>512.5</v>
      </c>
      <c r="H222" s="137"/>
      <c r="I222" s="163"/>
      <c r="J222" s="261"/>
      <c r="K222" s="137"/>
      <c r="L222" s="110"/>
      <c r="M222" s="110"/>
      <c r="N222" s="110"/>
      <c r="O222" s="110"/>
    </row>
    <row r="223" spans="1:15" s="4" customFormat="1" ht="15" customHeight="1" x14ac:dyDescent="0.25">
      <c r="A223" s="126" t="s">
        <v>435</v>
      </c>
      <c r="B223" s="138" t="s">
        <v>15</v>
      </c>
      <c r="C223" s="126" t="s">
        <v>50</v>
      </c>
      <c r="D223" s="150" t="s">
        <v>70</v>
      </c>
      <c r="E223" s="271">
        <v>275</v>
      </c>
      <c r="F223" s="271">
        <v>225</v>
      </c>
      <c r="G223" s="271">
        <v>200</v>
      </c>
      <c r="H223" s="137"/>
      <c r="I223" s="163"/>
      <c r="J223" s="261"/>
      <c r="K223" s="137"/>
      <c r="L223" s="110"/>
      <c r="M223" s="110"/>
      <c r="N223" s="110"/>
      <c r="O223" s="110"/>
    </row>
    <row r="224" spans="1:15" s="4" customFormat="1" ht="15" customHeight="1" x14ac:dyDescent="0.25">
      <c r="A224" s="126" t="s">
        <v>436</v>
      </c>
      <c r="B224" s="138" t="s">
        <v>16</v>
      </c>
      <c r="C224" s="126" t="s">
        <v>52</v>
      </c>
      <c r="D224" s="128" t="s">
        <v>71</v>
      </c>
      <c r="E224" s="271">
        <v>450</v>
      </c>
      <c r="F224" s="271">
        <v>425</v>
      </c>
      <c r="G224" s="271">
        <v>400</v>
      </c>
      <c r="H224" s="137"/>
      <c r="I224" s="163"/>
      <c r="J224" s="261"/>
      <c r="K224" s="137"/>
      <c r="L224" s="110"/>
      <c r="M224" s="110"/>
      <c r="N224" s="110"/>
      <c r="O224" s="110"/>
    </row>
    <row r="225" spans="1:17" s="4" customFormat="1" ht="15" customHeight="1" x14ac:dyDescent="0.25">
      <c r="A225" s="126" t="s">
        <v>437</v>
      </c>
      <c r="B225" s="138" t="s">
        <v>54</v>
      </c>
      <c r="C225" s="126" t="s">
        <v>52</v>
      </c>
      <c r="D225" s="128" t="s">
        <v>71</v>
      </c>
      <c r="E225" s="271">
        <v>450</v>
      </c>
      <c r="F225" s="271">
        <v>405</v>
      </c>
      <c r="G225" s="271">
        <v>362.5</v>
      </c>
      <c r="H225" s="137"/>
      <c r="I225" s="163"/>
      <c r="J225" s="261"/>
      <c r="K225" s="137"/>
      <c r="L225" s="110"/>
      <c r="M225" s="110"/>
      <c r="N225" s="110"/>
      <c r="O225" s="110"/>
    </row>
    <row r="226" spans="1:17" s="4" customFormat="1" ht="15" customHeight="1" x14ac:dyDescent="0.25">
      <c r="A226" s="126" t="s">
        <v>383</v>
      </c>
      <c r="B226" s="138" t="s">
        <v>17</v>
      </c>
      <c r="C226" s="126" t="s">
        <v>56</v>
      </c>
      <c r="D226" s="150" t="s">
        <v>72</v>
      </c>
      <c r="E226" s="271">
        <v>687.5</v>
      </c>
      <c r="F226" s="271">
        <v>575</v>
      </c>
      <c r="G226" s="271">
        <v>537.5</v>
      </c>
      <c r="H226" s="137"/>
      <c r="I226" s="163"/>
      <c r="J226" s="261"/>
      <c r="K226" s="137"/>
      <c r="L226" s="110"/>
      <c r="M226" s="110"/>
      <c r="N226" s="110"/>
      <c r="O226" s="110"/>
    </row>
    <row r="227" spans="1:17" s="4" customFormat="1" ht="15" customHeight="1" x14ac:dyDescent="0.25">
      <c r="A227" s="126" t="s">
        <v>384</v>
      </c>
      <c r="B227" s="138" t="s">
        <v>342</v>
      </c>
      <c r="C227" s="126" t="s">
        <v>59</v>
      </c>
      <c r="D227" s="150" t="s">
        <v>7</v>
      </c>
      <c r="E227" s="271">
        <v>400</v>
      </c>
      <c r="F227" s="271">
        <v>375</v>
      </c>
      <c r="G227" s="271">
        <v>350</v>
      </c>
      <c r="H227" s="137"/>
      <c r="I227" s="163"/>
      <c r="J227" s="261"/>
      <c r="K227" s="137"/>
      <c r="L227" s="110"/>
      <c r="M227" s="110"/>
      <c r="N227" s="110"/>
      <c r="O227" s="110"/>
    </row>
    <row r="228" spans="1:17" s="4" customFormat="1" ht="15" customHeight="1" x14ac:dyDescent="0.25">
      <c r="A228" s="126" t="s">
        <v>385</v>
      </c>
      <c r="B228" s="138" t="s">
        <v>343</v>
      </c>
      <c r="C228" s="126" t="s">
        <v>59</v>
      </c>
      <c r="D228" s="150" t="s">
        <v>7</v>
      </c>
      <c r="E228" s="271">
        <v>400</v>
      </c>
      <c r="F228" s="271">
        <v>375</v>
      </c>
      <c r="G228" s="271">
        <v>350</v>
      </c>
      <c r="H228" s="137"/>
      <c r="I228" s="163"/>
      <c r="J228" s="261"/>
      <c r="K228" s="137"/>
      <c r="L228" s="110"/>
      <c r="M228" s="110"/>
      <c r="N228" s="110"/>
      <c r="O228" s="110"/>
    </row>
    <row r="229" spans="1:17" s="4" customFormat="1" ht="15" customHeight="1" x14ac:dyDescent="0.25">
      <c r="A229" s="126" t="s">
        <v>1567</v>
      </c>
      <c r="B229" s="138" t="s">
        <v>58</v>
      </c>
      <c r="C229" s="126" t="s">
        <v>59</v>
      </c>
      <c r="D229" s="128" t="s">
        <v>60</v>
      </c>
      <c r="E229" s="271">
        <v>205</v>
      </c>
      <c r="F229" s="271">
        <v>205</v>
      </c>
      <c r="G229" s="271">
        <v>205</v>
      </c>
      <c r="H229" s="137"/>
      <c r="I229" s="136"/>
      <c r="J229" s="261"/>
      <c r="K229" s="137"/>
      <c r="L229" s="110"/>
      <c r="M229" s="110"/>
      <c r="N229" s="110"/>
      <c r="O229" s="110"/>
    </row>
    <row r="230" spans="1:17" s="4" customFormat="1" ht="15" customHeight="1" x14ac:dyDescent="0.25">
      <c r="A230" s="126" t="s">
        <v>1568</v>
      </c>
      <c r="B230" s="138" t="s">
        <v>62</v>
      </c>
      <c r="C230" s="126" t="s">
        <v>59</v>
      </c>
      <c r="D230" s="128" t="s">
        <v>60</v>
      </c>
      <c r="E230" s="271"/>
      <c r="F230" s="271"/>
      <c r="G230" s="271">
        <v>368.5</v>
      </c>
      <c r="H230" s="137"/>
      <c r="I230" s="163"/>
      <c r="J230" s="162"/>
      <c r="K230" s="163"/>
      <c r="L230" s="110"/>
      <c r="M230" s="110"/>
      <c r="N230" s="110"/>
      <c r="O230" s="110"/>
    </row>
    <row r="231" spans="1:17" s="4" customFormat="1" ht="15" customHeight="1" x14ac:dyDescent="0.25">
      <c r="A231" s="126" t="s">
        <v>1569</v>
      </c>
      <c r="B231" s="138" t="s">
        <v>64</v>
      </c>
      <c r="C231" s="126" t="s">
        <v>59</v>
      </c>
      <c r="D231" s="128" t="s">
        <v>60</v>
      </c>
      <c r="E231" s="271"/>
      <c r="F231" s="271"/>
      <c r="G231" s="271">
        <v>368.5</v>
      </c>
      <c r="H231" s="137"/>
      <c r="I231" s="163"/>
      <c r="J231" s="162"/>
      <c r="K231" s="163"/>
      <c r="L231" s="110"/>
      <c r="M231" s="110"/>
      <c r="N231" s="110"/>
      <c r="O231" s="110"/>
    </row>
    <row r="232" spans="1:17" s="4" customFormat="1" ht="15" customHeight="1" x14ac:dyDescent="0.25">
      <c r="A232" s="126" t="s">
        <v>1570</v>
      </c>
      <c r="B232" s="138" t="s">
        <v>517</v>
      </c>
      <c r="C232" s="126" t="s">
        <v>7</v>
      </c>
      <c r="D232" s="128" t="s">
        <v>7</v>
      </c>
      <c r="E232" s="271">
        <v>896.66666666666663</v>
      </c>
      <c r="F232" s="271">
        <v>670.83333333333337</v>
      </c>
      <c r="G232" s="271">
        <v>560</v>
      </c>
      <c r="H232" s="137"/>
      <c r="I232" s="163"/>
      <c r="J232" s="162"/>
      <c r="K232" s="163"/>
      <c r="L232" s="110"/>
      <c r="M232" s="110"/>
      <c r="N232" s="110"/>
      <c r="O232" s="110"/>
    </row>
    <row r="233" spans="1:17" s="4" customFormat="1" ht="15" customHeight="1" x14ac:dyDescent="0.25">
      <c r="A233" s="126" t="s">
        <v>1571</v>
      </c>
      <c r="B233" s="50" t="s">
        <v>703</v>
      </c>
      <c r="C233" s="128" t="s">
        <v>408</v>
      </c>
      <c r="D233" s="128" t="s">
        <v>408</v>
      </c>
      <c r="E233" s="328"/>
      <c r="F233" s="318"/>
      <c r="G233" s="269">
        <v>135</v>
      </c>
      <c r="H233" s="137"/>
      <c r="I233" s="137"/>
      <c r="J233" s="109"/>
      <c r="K233" s="110"/>
      <c r="L233" s="110"/>
      <c r="M233" s="110"/>
      <c r="N233" s="110"/>
      <c r="O233" s="110"/>
    </row>
    <row r="234" spans="1:17" s="18" customFormat="1" ht="15" customHeight="1" x14ac:dyDescent="0.25">
      <c r="A234" s="21"/>
      <c r="B234" s="50"/>
      <c r="C234" s="25"/>
      <c r="D234" s="37"/>
      <c r="E234" s="65"/>
      <c r="F234" s="28"/>
      <c r="G234" s="28"/>
      <c r="H234" s="22"/>
      <c r="I234" s="22"/>
      <c r="J234" s="94"/>
      <c r="K234" s="24"/>
      <c r="L234" s="24"/>
      <c r="M234" s="24"/>
      <c r="N234" s="24"/>
      <c r="O234" s="24"/>
    </row>
    <row r="235" spans="1:17" s="20" customFormat="1" ht="15" customHeight="1" x14ac:dyDescent="0.25">
      <c r="A235" s="14" t="s">
        <v>622</v>
      </c>
      <c r="B235" s="43" t="s">
        <v>568</v>
      </c>
      <c r="C235" s="44"/>
      <c r="D235" s="45"/>
      <c r="E235" s="46"/>
      <c r="F235" s="22"/>
      <c r="G235" s="22"/>
      <c r="H235" s="22"/>
      <c r="I235" s="22"/>
      <c r="J235" s="94"/>
      <c r="K235" s="24"/>
      <c r="L235" s="24"/>
      <c r="M235" s="24"/>
      <c r="N235" s="24"/>
      <c r="O235" s="24"/>
      <c r="P235" s="18"/>
      <c r="Q235" s="18"/>
    </row>
    <row r="236" spans="1:17" s="18" customFormat="1" ht="15" customHeight="1" x14ac:dyDescent="0.25">
      <c r="A236" s="21" t="s">
        <v>316</v>
      </c>
      <c r="B236" s="50" t="s">
        <v>26</v>
      </c>
      <c r="C236" s="21" t="s">
        <v>27</v>
      </c>
      <c r="D236" s="34" t="s">
        <v>66</v>
      </c>
      <c r="E236" s="269">
        <v>972.22222222222217</v>
      </c>
      <c r="F236" s="22"/>
      <c r="G236" s="3"/>
      <c r="H236" s="113"/>
      <c r="I236" s="113"/>
      <c r="J236" s="94"/>
      <c r="K236" s="24"/>
      <c r="L236" s="24"/>
      <c r="M236" s="24"/>
      <c r="N236" s="24"/>
      <c r="O236" s="24"/>
    </row>
    <row r="237" spans="1:17" s="18" customFormat="1" ht="15" customHeight="1" x14ac:dyDescent="0.25">
      <c r="A237" s="21" t="s">
        <v>317</v>
      </c>
      <c r="B237" s="50" t="s">
        <v>29</v>
      </c>
      <c r="C237" s="21" t="s">
        <v>27</v>
      </c>
      <c r="D237" s="34" t="s">
        <v>66</v>
      </c>
      <c r="E237" s="269">
        <v>240</v>
      </c>
      <c r="F237" s="22"/>
      <c r="G237" s="3"/>
      <c r="H237" s="113"/>
      <c r="I237" s="113"/>
      <c r="J237" s="94"/>
      <c r="K237" s="24"/>
      <c r="L237" s="24"/>
      <c r="M237" s="24"/>
      <c r="N237" s="24"/>
      <c r="O237" s="24"/>
    </row>
    <row r="238" spans="1:17" s="18" customFormat="1" ht="15" customHeight="1" x14ac:dyDescent="0.25">
      <c r="A238" s="21" t="s">
        <v>318</v>
      </c>
      <c r="B238" s="50" t="s">
        <v>31</v>
      </c>
      <c r="C238" s="21" t="s">
        <v>27</v>
      </c>
      <c r="D238" s="34" t="s">
        <v>66</v>
      </c>
      <c r="E238" s="269">
        <v>240</v>
      </c>
      <c r="F238" s="22"/>
      <c r="G238" s="3"/>
      <c r="H238" s="113"/>
      <c r="I238" s="113"/>
      <c r="J238" s="94"/>
      <c r="K238" s="24"/>
      <c r="L238" s="24"/>
      <c r="M238" s="24"/>
      <c r="N238" s="24"/>
      <c r="O238" s="24"/>
    </row>
    <row r="239" spans="1:17" s="18" customFormat="1" ht="15" customHeight="1" x14ac:dyDescent="0.25">
      <c r="A239" s="21" t="s">
        <v>319</v>
      </c>
      <c r="B239" s="50" t="s">
        <v>33</v>
      </c>
      <c r="C239" s="21" t="s">
        <v>27</v>
      </c>
      <c r="D239" s="34" t="s">
        <v>66</v>
      </c>
      <c r="E239" s="269">
        <v>240</v>
      </c>
      <c r="F239" s="22"/>
      <c r="G239" s="3"/>
      <c r="H239" s="113"/>
      <c r="I239" s="113"/>
      <c r="J239" s="94"/>
      <c r="K239" s="24"/>
      <c r="L239" s="24"/>
      <c r="M239" s="24"/>
      <c r="N239" s="24"/>
      <c r="O239" s="24"/>
    </row>
    <row r="240" spans="1:17" s="18" customFormat="1" ht="15" customHeight="1" x14ac:dyDescent="0.25">
      <c r="A240" s="21" t="s">
        <v>848</v>
      </c>
      <c r="B240" s="50" t="s">
        <v>35</v>
      </c>
      <c r="C240" s="21" t="s">
        <v>27</v>
      </c>
      <c r="D240" s="34" t="s">
        <v>66</v>
      </c>
      <c r="E240" s="269">
        <v>312.5</v>
      </c>
      <c r="F240" s="22"/>
      <c r="G240" s="3"/>
      <c r="H240" s="113"/>
      <c r="I240" s="113"/>
      <c r="J240" s="94"/>
      <c r="K240" s="24"/>
      <c r="L240" s="24"/>
      <c r="M240" s="24"/>
      <c r="N240" s="24"/>
      <c r="O240" s="24"/>
    </row>
    <row r="241" spans="1:15" s="18" customFormat="1" ht="15" customHeight="1" x14ac:dyDescent="0.25">
      <c r="A241" s="21" t="s">
        <v>849</v>
      </c>
      <c r="B241" s="50" t="s">
        <v>37</v>
      </c>
      <c r="C241" s="21" t="s">
        <v>27</v>
      </c>
      <c r="D241" s="34" t="s">
        <v>66</v>
      </c>
      <c r="E241" s="269">
        <v>240</v>
      </c>
      <c r="F241" s="22"/>
      <c r="G241" s="3"/>
      <c r="H241" s="113"/>
      <c r="I241" s="113"/>
      <c r="J241" s="94"/>
      <c r="K241" s="24"/>
      <c r="L241" s="24"/>
      <c r="M241" s="24"/>
      <c r="N241" s="24"/>
      <c r="O241" s="24"/>
    </row>
    <row r="242" spans="1:15" s="18" customFormat="1" ht="15" customHeight="1" x14ac:dyDescent="0.25">
      <c r="A242" s="21" t="s">
        <v>850</v>
      </c>
      <c r="B242" s="50" t="s">
        <v>10</v>
      </c>
      <c r="C242" s="21" t="s">
        <v>39</v>
      </c>
      <c r="D242" s="34" t="s">
        <v>67</v>
      </c>
      <c r="E242" s="269">
        <v>762.5</v>
      </c>
      <c r="F242" s="22"/>
      <c r="G242" s="3"/>
      <c r="H242" s="113"/>
      <c r="I242" s="113"/>
      <c r="J242" s="94"/>
      <c r="K242" s="24"/>
      <c r="L242" s="24"/>
      <c r="M242" s="24"/>
      <c r="N242" s="24"/>
      <c r="O242" s="24"/>
    </row>
    <row r="243" spans="1:15" s="18" customFormat="1" ht="15" customHeight="1" x14ac:dyDescent="0.25">
      <c r="A243" s="21" t="s">
        <v>851</v>
      </c>
      <c r="B243" s="50" t="s">
        <v>11</v>
      </c>
      <c r="C243" s="21" t="s">
        <v>39</v>
      </c>
      <c r="D243" s="34" t="s">
        <v>67</v>
      </c>
      <c r="E243" s="269">
        <v>637.5</v>
      </c>
      <c r="F243" s="22"/>
      <c r="G243" s="3"/>
      <c r="H243" s="113"/>
      <c r="I243" s="113"/>
      <c r="J243" s="94"/>
      <c r="K243" s="24"/>
      <c r="L243" s="24"/>
      <c r="M243" s="24"/>
      <c r="N243" s="24"/>
      <c r="O243" s="24"/>
    </row>
    <row r="244" spans="1:15" s="18" customFormat="1" ht="15" customHeight="1" x14ac:dyDescent="0.25">
      <c r="A244" s="21" t="s">
        <v>852</v>
      </c>
      <c r="B244" s="50" t="s">
        <v>12</v>
      </c>
      <c r="C244" s="21" t="s">
        <v>39</v>
      </c>
      <c r="D244" s="34" t="s">
        <v>67</v>
      </c>
      <c r="E244" s="269">
        <v>649</v>
      </c>
      <c r="F244" s="22"/>
      <c r="G244" s="3"/>
      <c r="H244" s="113"/>
      <c r="I244" s="113"/>
      <c r="J244" s="94"/>
      <c r="K244" s="24"/>
      <c r="L244" s="24"/>
      <c r="M244" s="24"/>
      <c r="N244" s="24"/>
      <c r="O244" s="24"/>
    </row>
    <row r="245" spans="1:15" s="18" customFormat="1" ht="15" customHeight="1" x14ac:dyDescent="0.25">
      <c r="A245" s="21" t="s">
        <v>853</v>
      </c>
      <c r="B245" s="50" t="s">
        <v>42</v>
      </c>
      <c r="C245" s="21" t="s">
        <v>39</v>
      </c>
      <c r="D245" s="34" t="s">
        <v>67</v>
      </c>
      <c r="E245" s="269">
        <v>396.5</v>
      </c>
      <c r="F245" s="22"/>
      <c r="G245" s="3"/>
      <c r="H245" s="113"/>
      <c r="I245" s="113"/>
      <c r="J245" s="94"/>
      <c r="K245" s="24"/>
      <c r="L245" s="24"/>
      <c r="M245" s="24"/>
      <c r="N245" s="24"/>
      <c r="O245" s="24"/>
    </row>
    <row r="246" spans="1:15" s="18" customFormat="1" ht="15" customHeight="1" x14ac:dyDescent="0.25">
      <c r="A246" s="21" t="s">
        <v>854</v>
      </c>
      <c r="B246" s="50" t="s">
        <v>44</v>
      </c>
      <c r="C246" s="21" t="s">
        <v>39</v>
      </c>
      <c r="D246" s="34" t="s">
        <v>67</v>
      </c>
      <c r="E246" s="269">
        <v>649</v>
      </c>
      <c r="F246" s="22"/>
      <c r="G246" s="3"/>
      <c r="H246" s="113"/>
      <c r="I246" s="113"/>
      <c r="J246" s="94"/>
      <c r="K246" s="24"/>
      <c r="L246" s="24"/>
      <c r="M246" s="24"/>
      <c r="N246" s="24"/>
      <c r="O246" s="24"/>
    </row>
    <row r="247" spans="1:15" s="18" customFormat="1" ht="15" customHeight="1" x14ac:dyDescent="0.25">
      <c r="A247" s="21" t="s">
        <v>855</v>
      </c>
      <c r="B247" s="50" t="s">
        <v>13</v>
      </c>
      <c r="C247" s="21" t="s">
        <v>46</v>
      </c>
      <c r="D247" s="19" t="s">
        <v>68</v>
      </c>
      <c r="E247" s="269">
        <v>844.44444444444446</v>
      </c>
      <c r="F247" s="22"/>
      <c r="G247" s="3"/>
      <c r="H247" s="113"/>
      <c r="I247" s="113"/>
      <c r="J247" s="94"/>
      <c r="K247" s="24"/>
      <c r="L247" s="24"/>
      <c r="M247" s="24"/>
      <c r="N247" s="24"/>
      <c r="O247" s="24"/>
    </row>
    <row r="248" spans="1:15" s="18" customFormat="1" ht="15" customHeight="1" x14ac:dyDescent="0.25">
      <c r="A248" s="21" t="s">
        <v>856</v>
      </c>
      <c r="B248" s="50" t="s">
        <v>14</v>
      </c>
      <c r="C248" s="21" t="s">
        <v>48</v>
      </c>
      <c r="D248" s="19" t="s">
        <v>69</v>
      </c>
      <c r="E248" s="269">
        <v>600</v>
      </c>
      <c r="F248" s="22"/>
      <c r="G248" s="3"/>
      <c r="H248" s="113"/>
      <c r="I248" s="113"/>
      <c r="J248" s="94"/>
      <c r="K248" s="24"/>
      <c r="L248" s="24"/>
      <c r="M248" s="24"/>
      <c r="N248" s="24"/>
      <c r="O248" s="24"/>
    </row>
    <row r="249" spans="1:15" s="18" customFormat="1" ht="15" customHeight="1" x14ac:dyDescent="0.25">
      <c r="A249" s="21" t="s">
        <v>857</v>
      </c>
      <c r="B249" s="50" t="s">
        <v>15</v>
      </c>
      <c r="C249" s="21" t="s">
        <v>50</v>
      </c>
      <c r="D249" s="34" t="s">
        <v>70</v>
      </c>
      <c r="E249" s="269">
        <v>212.5</v>
      </c>
      <c r="F249" s="22"/>
      <c r="G249" s="3"/>
      <c r="H249" s="113"/>
      <c r="I249" s="113"/>
      <c r="J249" s="94"/>
      <c r="K249" s="24"/>
      <c r="L249" s="24"/>
      <c r="M249" s="24"/>
      <c r="N249" s="24"/>
      <c r="O249" s="24"/>
    </row>
    <row r="250" spans="1:15" s="18" customFormat="1" ht="15" customHeight="1" x14ac:dyDescent="0.25">
      <c r="A250" s="21" t="s">
        <v>858</v>
      </c>
      <c r="B250" s="50" t="s">
        <v>16</v>
      </c>
      <c r="C250" s="21" t="s">
        <v>52</v>
      </c>
      <c r="D250" s="19" t="s">
        <v>71</v>
      </c>
      <c r="E250" s="269">
        <v>437.5</v>
      </c>
      <c r="F250" s="22"/>
      <c r="G250" s="3"/>
      <c r="H250" s="113"/>
      <c r="I250" s="113"/>
      <c r="J250" s="94"/>
      <c r="K250" s="24"/>
      <c r="L250" s="24"/>
      <c r="M250" s="24"/>
      <c r="N250" s="24"/>
      <c r="O250" s="24"/>
    </row>
    <row r="251" spans="1:15" s="18" customFormat="1" ht="15" customHeight="1" x14ac:dyDescent="0.25">
      <c r="A251" s="21" t="s">
        <v>859</v>
      </c>
      <c r="B251" s="50" t="s">
        <v>54</v>
      </c>
      <c r="C251" s="21" t="s">
        <v>52</v>
      </c>
      <c r="D251" s="19" t="s">
        <v>71</v>
      </c>
      <c r="E251" s="269">
        <v>401.25</v>
      </c>
      <c r="F251" s="22"/>
      <c r="G251" s="3"/>
      <c r="H251" s="113"/>
      <c r="I251" s="113"/>
      <c r="J251" s="94"/>
      <c r="K251" s="24"/>
      <c r="L251" s="24"/>
      <c r="M251" s="24"/>
      <c r="N251" s="24"/>
      <c r="O251" s="24"/>
    </row>
    <row r="252" spans="1:15" s="18" customFormat="1" ht="15" customHeight="1" x14ac:dyDescent="0.25">
      <c r="A252" s="21" t="s">
        <v>860</v>
      </c>
      <c r="B252" s="50" t="s">
        <v>17</v>
      </c>
      <c r="C252" s="21" t="s">
        <v>56</v>
      </c>
      <c r="D252" s="34" t="s">
        <v>72</v>
      </c>
      <c r="E252" s="269">
        <v>575</v>
      </c>
      <c r="F252" s="22"/>
      <c r="G252" s="3"/>
      <c r="H252" s="113"/>
      <c r="I252" s="113"/>
      <c r="J252" s="94"/>
      <c r="K252" s="24"/>
      <c r="L252" s="24"/>
      <c r="M252" s="24"/>
      <c r="N252" s="24"/>
      <c r="O252" s="24"/>
    </row>
    <row r="253" spans="1:15" s="18" customFormat="1" ht="15" customHeight="1" x14ac:dyDescent="0.25">
      <c r="A253" s="21" t="s">
        <v>861</v>
      </c>
      <c r="B253" s="50" t="s">
        <v>342</v>
      </c>
      <c r="C253" s="21" t="s">
        <v>59</v>
      </c>
      <c r="D253" s="34" t="s">
        <v>7</v>
      </c>
      <c r="E253" s="269">
        <v>375</v>
      </c>
      <c r="F253" s="22"/>
      <c r="G253" s="3"/>
      <c r="H253" s="113"/>
      <c r="I253" s="113"/>
      <c r="J253" s="94"/>
      <c r="K253" s="24"/>
      <c r="L253" s="24"/>
      <c r="M253" s="24"/>
      <c r="N253" s="24"/>
      <c r="O253" s="24"/>
    </row>
    <row r="254" spans="1:15" s="18" customFormat="1" ht="15" customHeight="1" x14ac:dyDescent="0.25">
      <c r="A254" s="21" t="s">
        <v>862</v>
      </c>
      <c r="B254" s="50" t="s">
        <v>343</v>
      </c>
      <c r="C254" s="21" t="s">
        <v>59</v>
      </c>
      <c r="D254" s="34" t="s">
        <v>7</v>
      </c>
      <c r="E254" s="269">
        <v>375</v>
      </c>
      <c r="F254" s="22"/>
      <c r="G254" s="3"/>
      <c r="H254" s="113"/>
      <c r="I254" s="113"/>
      <c r="J254" s="94"/>
      <c r="K254" s="24"/>
      <c r="L254" s="24"/>
      <c r="M254" s="24"/>
      <c r="N254" s="24"/>
      <c r="O254" s="24"/>
    </row>
    <row r="255" spans="1:15" s="4" customFormat="1" ht="15" customHeight="1" x14ac:dyDescent="0.25">
      <c r="A255" s="21" t="s">
        <v>863</v>
      </c>
      <c r="B255" s="138" t="s">
        <v>58</v>
      </c>
      <c r="C255" s="126" t="s">
        <v>59</v>
      </c>
      <c r="D255" s="128" t="s">
        <v>60</v>
      </c>
      <c r="E255" s="269">
        <v>200</v>
      </c>
      <c r="F255" s="137"/>
      <c r="G255" s="163"/>
      <c r="H255" s="164"/>
      <c r="I255" s="113"/>
      <c r="J255" s="94"/>
      <c r="K255" s="110"/>
      <c r="L255" s="110"/>
      <c r="M255" s="110"/>
      <c r="N255" s="110"/>
      <c r="O255" s="110"/>
    </row>
    <row r="256" spans="1:15" s="4" customFormat="1" ht="15" customHeight="1" x14ac:dyDescent="0.25">
      <c r="A256" s="21" t="s">
        <v>864</v>
      </c>
      <c r="B256" s="138" t="s">
        <v>62</v>
      </c>
      <c r="C256" s="126" t="s">
        <v>59</v>
      </c>
      <c r="D256" s="128" t="s">
        <v>60</v>
      </c>
      <c r="E256" s="269">
        <v>357.5</v>
      </c>
      <c r="F256" s="137"/>
      <c r="G256" s="163"/>
      <c r="H256" s="164"/>
      <c r="I256" s="113"/>
      <c r="J256" s="94"/>
      <c r="K256" s="110"/>
      <c r="L256" s="110"/>
      <c r="M256" s="110"/>
      <c r="N256" s="110"/>
      <c r="O256" s="110"/>
    </row>
    <row r="257" spans="1:15" s="4" customFormat="1" ht="15" customHeight="1" x14ac:dyDescent="0.25">
      <c r="A257" s="21" t="s">
        <v>865</v>
      </c>
      <c r="B257" s="138" t="s">
        <v>64</v>
      </c>
      <c r="C257" s="126" t="s">
        <v>59</v>
      </c>
      <c r="D257" s="128" t="s">
        <v>60</v>
      </c>
      <c r="E257" s="269">
        <v>357.5</v>
      </c>
      <c r="F257" s="137"/>
      <c r="G257" s="163"/>
      <c r="H257" s="164"/>
      <c r="I257" s="113"/>
      <c r="J257" s="94"/>
      <c r="K257" s="110"/>
      <c r="L257" s="110"/>
      <c r="M257" s="110"/>
      <c r="N257" s="110"/>
      <c r="O257" s="110"/>
    </row>
    <row r="258" spans="1:15" s="4" customFormat="1" ht="15" customHeight="1" x14ac:dyDescent="0.25">
      <c r="A258" s="21" t="s">
        <v>866</v>
      </c>
      <c r="B258" s="138" t="s">
        <v>644</v>
      </c>
      <c r="C258" s="126"/>
      <c r="D258" s="128"/>
      <c r="E258" s="269">
        <v>225</v>
      </c>
      <c r="F258" s="137"/>
      <c r="G258" s="163"/>
      <c r="H258" s="164"/>
      <c r="I258" s="113"/>
      <c r="J258" s="94"/>
      <c r="K258" s="110"/>
      <c r="L258" s="110"/>
      <c r="M258" s="110"/>
      <c r="N258" s="110"/>
      <c r="O258" s="110"/>
    </row>
    <row r="259" spans="1:15" s="18" customFormat="1" ht="15" customHeight="1" x14ac:dyDescent="0.25">
      <c r="A259" s="21" t="s">
        <v>867</v>
      </c>
      <c r="B259" s="50" t="s">
        <v>703</v>
      </c>
      <c r="C259" s="19" t="s">
        <v>408</v>
      </c>
      <c r="D259" s="19" t="s">
        <v>408</v>
      </c>
      <c r="E259" s="269">
        <v>135</v>
      </c>
      <c r="F259" s="22"/>
      <c r="G259" s="3"/>
      <c r="H259" s="22"/>
      <c r="I259" s="22"/>
      <c r="J259" s="94"/>
      <c r="K259" s="24"/>
      <c r="L259" s="24"/>
      <c r="M259" s="24"/>
      <c r="N259" s="24"/>
      <c r="O259" s="24"/>
    </row>
    <row r="260" spans="1:15" s="18" customFormat="1" ht="15" customHeight="1" x14ac:dyDescent="0.25">
      <c r="A260" s="21"/>
      <c r="B260" s="50"/>
      <c r="C260" s="19"/>
      <c r="D260" s="19"/>
      <c r="E260" s="318"/>
      <c r="F260" s="22"/>
      <c r="G260" s="3"/>
      <c r="H260" s="22"/>
      <c r="I260" s="22"/>
      <c r="J260" s="94"/>
      <c r="K260" s="24"/>
      <c r="L260" s="24"/>
      <c r="M260" s="24"/>
      <c r="N260" s="24"/>
      <c r="O260" s="24"/>
    </row>
    <row r="261" spans="1:15" s="18" customFormat="1" ht="15" customHeight="1" x14ac:dyDescent="0.25">
      <c r="A261" s="14" t="s">
        <v>623</v>
      </c>
      <c r="B261" s="114" t="s">
        <v>680</v>
      </c>
      <c r="C261" s="77" t="s">
        <v>408</v>
      </c>
      <c r="D261" s="77" t="s">
        <v>408</v>
      </c>
      <c r="E261" s="270" t="s">
        <v>681</v>
      </c>
      <c r="F261" s="22"/>
      <c r="G261" s="3"/>
      <c r="H261" s="22"/>
      <c r="I261" s="22"/>
      <c r="J261" s="94"/>
      <c r="K261" s="24"/>
      <c r="L261" s="24"/>
      <c r="M261" s="24"/>
      <c r="N261" s="24"/>
      <c r="O261" s="24"/>
    </row>
    <row r="262" spans="1:15" s="18" customFormat="1" ht="15" customHeight="1" x14ac:dyDescent="0.25">
      <c r="A262" s="21" t="s">
        <v>569</v>
      </c>
      <c r="B262" s="48" t="s">
        <v>26</v>
      </c>
      <c r="C262" s="21" t="s">
        <v>27</v>
      </c>
      <c r="D262" s="19" t="s">
        <v>66</v>
      </c>
      <c r="E262" s="271">
        <v>875</v>
      </c>
      <c r="F262" s="22"/>
      <c r="G262" s="3"/>
      <c r="H262" s="22"/>
      <c r="I262" s="22"/>
      <c r="J262" s="94"/>
      <c r="K262" s="24"/>
      <c r="L262" s="24"/>
      <c r="M262" s="24"/>
      <c r="N262" s="24"/>
      <c r="O262" s="24"/>
    </row>
    <row r="263" spans="1:15" s="18" customFormat="1" ht="15" customHeight="1" x14ac:dyDescent="0.25">
      <c r="A263" s="21" t="s">
        <v>570</v>
      </c>
      <c r="B263" s="48" t="s">
        <v>29</v>
      </c>
      <c r="C263" s="21" t="s">
        <v>27</v>
      </c>
      <c r="D263" s="19" t="s">
        <v>66</v>
      </c>
      <c r="E263" s="271">
        <v>230</v>
      </c>
      <c r="F263" s="22"/>
      <c r="G263" s="3"/>
      <c r="H263" s="22"/>
      <c r="I263" s="22"/>
      <c r="J263" s="94"/>
      <c r="K263" s="24"/>
      <c r="L263" s="24"/>
      <c r="M263" s="24"/>
      <c r="N263" s="24"/>
      <c r="O263" s="24"/>
    </row>
    <row r="264" spans="1:15" s="18" customFormat="1" ht="15" customHeight="1" x14ac:dyDescent="0.25">
      <c r="A264" s="21" t="s">
        <v>571</v>
      </c>
      <c r="B264" s="48" t="s">
        <v>31</v>
      </c>
      <c r="C264" s="21" t="s">
        <v>27</v>
      </c>
      <c r="D264" s="19" t="s">
        <v>66</v>
      </c>
      <c r="E264" s="271">
        <v>230</v>
      </c>
      <c r="F264" s="22"/>
      <c r="G264" s="3"/>
      <c r="H264" s="22"/>
      <c r="I264" s="22"/>
      <c r="J264" s="94"/>
      <c r="K264" s="24"/>
      <c r="L264" s="24"/>
      <c r="M264" s="24"/>
      <c r="N264" s="24"/>
      <c r="O264" s="24"/>
    </row>
    <row r="265" spans="1:15" s="18" customFormat="1" ht="15" customHeight="1" x14ac:dyDescent="0.25">
      <c r="A265" s="21" t="s">
        <v>572</v>
      </c>
      <c r="B265" s="48" t="s">
        <v>33</v>
      </c>
      <c r="C265" s="21" t="s">
        <v>27</v>
      </c>
      <c r="D265" s="19" t="s">
        <v>66</v>
      </c>
      <c r="E265" s="271">
        <v>230</v>
      </c>
      <c r="F265" s="22"/>
      <c r="G265" s="3"/>
      <c r="H265" s="22"/>
      <c r="I265" s="22"/>
      <c r="J265" s="94"/>
      <c r="K265" s="24"/>
      <c r="L265" s="24"/>
      <c r="M265" s="24"/>
      <c r="N265" s="24"/>
      <c r="O265" s="24"/>
    </row>
    <row r="266" spans="1:15" s="18" customFormat="1" ht="15" customHeight="1" x14ac:dyDescent="0.25">
      <c r="A266" s="21" t="s">
        <v>971</v>
      </c>
      <c r="B266" s="48" t="s">
        <v>35</v>
      </c>
      <c r="C266" s="21" t="s">
        <v>27</v>
      </c>
      <c r="D266" s="19" t="s">
        <v>66</v>
      </c>
      <c r="E266" s="271">
        <v>300</v>
      </c>
      <c r="F266" s="22"/>
      <c r="G266" s="3"/>
      <c r="H266" s="22"/>
      <c r="I266" s="22"/>
      <c r="J266" s="94"/>
      <c r="K266" s="24"/>
      <c r="L266" s="24"/>
      <c r="M266" s="24"/>
      <c r="N266" s="24"/>
      <c r="O266" s="24"/>
    </row>
    <row r="267" spans="1:15" s="18" customFormat="1" ht="15" customHeight="1" x14ac:dyDescent="0.25">
      <c r="A267" s="21" t="s">
        <v>972</v>
      </c>
      <c r="B267" s="48" t="s">
        <v>641</v>
      </c>
      <c r="C267" s="21" t="s">
        <v>27</v>
      </c>
      <c r="D267" s="19" t="s">
        <v>66</v>
      </c>
      <c r="E267" s="271">
        <v>230</v>
      </c>
      <c r="F267" s="22"/>
      <c r="G267" s="3"/>
      <c r="H267" s="22"/>
      <c r="I267" s="22"/>
      <c r="J267" s="94"/>
      <c r="K267" s="24"/>
      <c r="L267" s="24"/>
      <c r="M267" s="24"/>
      <c r="N267" s="24"/>
      <c r="O267" s="24"/>
    </row>
    <row r="268" spans="1:15" s="18" customFormat="1" ht="15" customHeight="1" x14ac:dyDescent="0.25">
      <c r="A268" s="21" t="s">
        <v>973</v>
      </c>
      <c r="B268" s="48" t="s">
        <v>10</v>
      </c>
      <c r="C268" s="21" t="s">
        <v>39</v>
      </c>
      <c r="D268" s="19" t="s">
        <v>67</v>
      </c>
      <c r="E268" s="269">
        <v>587.5</v>
      </c>
      <c r="F268" s="22"/>
      <c r="G268" s="3"/>
      <c r="H268" s="22"/>
      <c r="I268" s="22"/>
      <c r="J268" s="94"/>
      <c r="K268" s="24"/>
      <c r="L268" s="24"/>
      <c r="M268" s="24"/>
      <c r="N268" s="24"/>
      <c r="O268" s="24"/>
    </row>
    <row r="269" spans="1:15" s="18" customFormat="1" ht="15" customHeight="1" x14ac:dyDescent="0.25">
      <c r="A269" s="21" t="s">
        <v>974</v>
      </c>
      <c r="B269" s="48" t="s">
        <v>11</v>
      </c>
      <c r="C269" s="21" t="s">
        <v>39</v>
      </c>
      <c r="D269" s="19" t="s">
        <v>67</v>
      </c>
      <c r="E269" s="269">
        <v>550</v>
      </c>
      <c r="F269" s="22"/>
      <c r="G269" s="3"/>
      <c r="H269" s="22"/>
      <c r="I269" s="22"/>
      <c r="J269" s="94"/>
      <c r="K269" s="24"/>
      <c r="L269" s="24"/>
      <c r="M269" s="24"/>
      <c r="N269" s="24"/>
      <c r="O269" s="24"/>
    </row>
    <row r="270" spans="1:15" s="18" customFormat="1" ht="15" customHeight="1" x14ac:dyDescent="0.25">
      <c r="A270" s="21" t="s">
        <v>975</v>
      </c>
      <c r="B270" s="48" t="s">
        <v>12</v>
      </c>
      <c r="C270" s="21" t="s">
        <v>39</v>
      </c>
      <c r="D270" s="19" t="s">
        <v>67</v>
      </c>
      <c r="E270" s="269">
        <v>487.5</v>
      </c>
      <c r="F270" s="22"/>
      <c r="G270" s="3"/>
      <c r="H270" s="22"/>
      <c r="I270" s="22"/>
      <c r="J270" s="94"/>
      <c r="K270" s="24"/>
      <c r="L270" s="24"/>
      <c r="M270" s="24"/>
      <c r="N270" s="24"/>
      <c r="O270" s="24"/>
    </row>
    <row r="271" spans="1:15" s="18" customFormat="1" ht="15" customHeight="1" x14ac:dyDescent="0.25">
      <c r="A271" s="21" t="s">
        <v>976</v>
      </c>
      <c r="B271" s="48" t="s">
        <v>44</v>
      </c>
      <c r="C271" s="21" t="s">
        <v>39</v>
      </c>
      <c r="D271" s="19" t="s">
        <v>67</v>
      </c>
      <c r="E271" s="269">
        <v>487.5</v>
      </c>
      <c r="F271" s="22"/>
      <c r="G271" s="3"/>
      <c r="H271" s="22"/>
      <c r="I271" s="22"/>
      <c r="J271" s="94"/>
      <c r="K271" s="24"/>
      <c r="L271" s="24"/>
      <c r="M271" s="24"/>
      <c r="N271" s="24"/>
      <c r="O271" s="24"/>
    </row>
    <row r="272" spans="1:15" s="18" customFormat="1" ht="15" customHeight="1" x14ac:dyDescent="0.25">
      <c r="A272" s="21" t="s">
        <v>977</v>
      </c>
      <c r="B272" s="48" t="s">
        <v>13</v>
      </c>
      <c r="C272" s="21" t="s">
        <v>46</v>
      </c>
      <c r="D272" s="19" t="s">
        <v>68</v>
      </c>
      <c r="E272" s="269">
        <v>486.11111111111109</v>
      </c>
      <c r="F272" s="22"/>
      <c r="G272" s="3"/>
      <c r="H272" s="22"/>
      <c r="I272" s="22"/>
      <c r="J272" s="94"/>
      <c r="K272" s="24"/>
      <c r="L272" s="24"/>
      <c r="M272" s="24"/>
      <c r="N272" s="24"/>
      <c r="O272" s="24"/>
    </row>
    <row r="273" spans="1:20" s="18" customFormat="1" ht="15" customHeight="1" x14ac:dyDescent="0.25">
      <c r="A273" s="21" t="s">
        <v>978</v>
      </c>
      <c r="B273" s="48" t="s">
        <v>14</v>
      </c>
      <c r="C273" s="21" t="s">
        <v>48</v>
      </c>
      <c r="D273" s="19" t="s">
        <v>69</v>
      </c>
      <c r="E273" s="269">
        <v>512.5</v>
      </c>
      <c r="F273" s="22"/>
      <c r="G273" s="3"/>
      <c r="H273" s="22"/>
      <c r="I273" s="22"/>
      <c r="J273" s="94"/>
      <c r="K273" s="24"/>
      <c r="L273" s="24"/>
      <c r="M273" s="24"/>
      <c r="N273" s="24"/>
      <c r="O273" s="24"/>
    </row>
    <row r="274" spans="1:20" s="18" customFormat="1" ht="15" customHeight="1" x14ac:dyDescent="0.25">
      <c r="A274" s="21" t="s">
        <v>979</v>
      </c>
      <c r="B274" s="48" t="s">
        <v>15</v>
      </c>
      <c r="C274" s="21" t="s">
        <v>50</v>
      </c>
      <c r="D274" s="19" t="s">
        <v>70</v>
      </c>
      <c r="E274" s="269">
        <v>200</v>
      </c>
      <c r="F274" s="22"/>
      <c r="G274" s="3"/>
      <c r="H274" s="22"/>
      <c r="I274" s="22"/>
      <c r="J274" s="94"/>
      <c r="K274" s="24"/>
      <c r="L274" s="24"/>
      <c r="M274" s="24"/>
      <c r="N274" s="24"/>
      <c r="O274" s="24"/>
    </row>
    <row r="275" spans="1:20" s="18" customFormat="1" ht="15" customHeight="1" x14ac:dyDescent="0.25">
      <c r="A275" s="21" t="s">
        <v>980</v>
      </c>
      <c r="B275" s="48" t="s">
        <v>16</v>
      </c>
      <c r="C275" s="21" t="s">
        <v>52</v>
      </c>
      <c r="D275" s="19" t="s">
        <v>71</v>
      </c>
      <c r="E275" s="269">
        <v>400</v>
      </c>
      <c r="F275" s="22"/>
      <c r="G275" s="3"/>
      <c r="H275" s="22"/>
      <c r="I275" s="22"/>
      <c r="J275" s="94"/>
      <c r="K275" s="24"/>
      <c r="L275" s="24"/>
      <c r="M275" s="24"/>
      <c r="N275" s="24"/>
      <c r="O275" s="24"/>
    </row>
    <row r="276" spans="1:20" s="18" customFormat="1" ht="15" customHeight="1" x14ac:dyDescent="0.25">
      <c r="A276" s="21" t="s">
        <v>981</v>
      </c>
      <c r="B276" s="48" t="s">
        <v>54</v>
      </c>
      <c r="C276" s="21" t="s">
        <v>52</v>
      </c>
      <c r="D276" s="19" t="s">
        <v>71</v>
      </c>
      <c r="E276" s="269">
        <v>362.5</v>
      </c>
      <c r="F276" s="22"/>
      <c r="G276" s="3"/>
      <c r="H276" s="22"/>
      <c r="I276" s="22"/>
      <c r="J276" s="94"/>
      <c r="K276" s="24"/>
      <c r="L276" s="24"/>
      <c r="M276" s="24"/>
      <c r="N276" s="24"/>
      <c r="O276" s="24"/>
    </row>
    <row r="277" spans="1:20" s="18" customFormat="1" ht="15" customHeight="1" x14ac:dyDescent="0.25">
      <c r="A277" s="21" t="s">
        <v>982</v>
      </c>
      <c r="B277" s="48" t="s">
        <v>17</v>
      </c>
      <c r="C277" s="21" t="s">
        <v>56</v>
      </c>
      <c r="D277" s="19" t="s">
        <v>72</v>
      </c>
      <c r="E277" s="269">
        <v>537.5</v>
      </c>
      <c r="F277" s="22"/>
      <c r="G277" s="3"/>
      <c r="H277" s="22"/>
      <c r="I277" s="22"/>
      <c r="J277" s="94"/>
      <c r="K277" s="24"/>
      <c r="L277" s="24"/>
      <c r="M277" s="24"/>
      <c r="N277" s="24"/>
      <c r="O277" s="24"/>
    </row>
    <row r="278" spans="1:20" s="18" customFormat="1" ht="15" customHeight="1" x14ac:dyDescent="0.25">
      <c r="A278" s="21" t="s">
        <v>1360</v>
      </c>
      <c r="B278" s="48" t="s">
        <v>342</v>
      </c>
      <c r="C278" s="21" t="s">
        <v>59</v>
      </c>
      <c r="D278" s="19" t="s">
        <v>7</v>
      </c>
      <c r="E278" s="269">
        <v>350</v>
      </c>
      <c r="F278" s="22"/>
      <c r="G278" s="3"/>
      <c r="H278" s="22"/>
      <c r="I278" s="22"/>
      <c r="J278" s="94"/>
      <c r="K278" s="24"/>
      <c r="L278" s="24"/>
      <c r="M278" s="24"/>
      <c r="N278" s="24"/>
      <c r="O278" s="24"/>
    </row>
    <row r="279" spans="1:20" s="18" customFormat="1" ht="15" customHeight="1" x14ac:dyDescent="0.25">
      <c r="A279" s="21" t="s">
        <v>1361</v>
      </c>
      <c r="B279" s="48" t="s">
        <v>343</v>
      </c>
      <c r="C279" s="21" t="s">
        <v>59</v>
      </c>
      <c r="D279" s="19" t="s">
        <v>7</v>
      </c>
      <c r="E279" s="283">
        <v>350</v>
      </c>
      <c r="F279" s="22"/>
      <c r="G279" s="3"/>
      <c r="H279" s="22"/>
      <c r="I279" s="22"/>
      <c r="J279" s="94"/>
      <c r="K279" s="24"/>
      <c r="L279" s="24"/>
      <c r="M279" s="24"/>
      <c r="N279" s="24"/>
      <c r="O279" s="24"/>
    </row>
    <row r="280" spans="1:20" s="18" customFormat="1" ht="15" customHeight="1" x14ac:dyDescent="0.25">
      <c r="A280" s="21"/>
      <c r="B280" s="50"/>
      <c r="C280" s="25"/>
      <c r="D280" s="37"/>
      <c r="E280" s="262"/>
      <c r="F280" s="22"/>
      <c r="G280" s="3"/>
      <c r="H280" s="22"/>
      <c r="I280" s="22"/>
      <c r="J280" s="94"/>
      <c r="K280" s="24"/>
      <c r="L280" s="24"/>
      <c r="M280" s="24"/>
      <c r="N280" s="421" t="s">
        <v>1339</v>
      </c>
      <c r="O280" s="421"/>
      <c r="P280" s="421"/>
      <c r="Q280" s="426" t="s">
        <v>1340</v>
      </c>
      <c r="R280" s="426"/>
      <c r="S280" s="425" t="s">
        <v>1341</v>
      </c>
      <c r="T280" s="425"/>
    </row>
    <row r="281" spans="1:20" s="18" customFormat="1" x14ac:dyDescent="0.25">
      <c r="A281" s="14" t="s">
        <v>1572</v>
      </c>
      <c r="B281" s="358" t="s">
        <v>1867</v>
      </c>
      <c r="C281" s="359"/>
      <c r="D281" s="119"/>
      <c r="E281" s="284" t="s">
        <v>334</v>
      </c>
      <c r="F281" s="116" t="s">
        <v>460</v>
      </c>
      <c r="G281" s="209" t="s">
        <v>653</v>
      </c>
      <c r="H281" s="193" t="s">
        <v>654</v>
      </c>
      <c r="I281" s="193" t="s">
        <v>655</v>
      </c>
      <c r="J281" s="193" t="s">
        <v>653</v>
      </c>
      <c r="K281" s="194" t="s">
        <v>656</v>
      </c>
      <c r="L281" s="194" t="s">
        <v>652</v>
      </c>
      <c r="M281" s="195" t="s">
        <v>446</v>
      </c>
      <c r="N281" s="209" t="s">
        <v>653</v>
      </c>
      <c r="O281" s="193" t="s">
        <v>654</v>
      </c>
      <c r="P281" s="193" t="s">
        <v>655</v>
      </c>
      <c r="Q281" s="193" t="s">
        <v>654</v>
      </c>
      <c r="R281" s="193" t="s">
        <v>655</v>
      </c>
      <c r="S281" s="305" t="s">
        <v>1342</v>
      </c>
      <c r="T281" s="305" t="s">
        <v>1343</v>
      </c>
    </row>
    <row r="282" spans="1:20" s="18" customFormat="1" x14ac:dyDescent="0.25">
      <c r="A282" s="21" t="s">
        <v>320</v>
      </c>
      <c r="B282" s="48" t="s">
        <v>711</v>
      </c>
      <c r="C282" s="21" t="s">
        <v>46</v>
      </c>
      <c r="D282" s="19" t="s">
        <v>68</v>
      </c>
      <c r="E282" s="360">
        <v>22320</v>
      </c>
      <c r="F282" s="198"/>
      <c r="G282" s="28">
        <f>E282/3*0.95</f>
        <v>7068</v>
      </c>
      <c r="I282" s="28">
        <f t="shared" ref="I282:I303" si="92">E282/M282</f>
        <v>1240</v>
      </c>
      <c r="J282" s="199"/>
      <c r="M282" s="200">
        <v>18</v>
      </c>
      <c r="N282" s="28">
        <f t="shared" ref="N282:N304" si="93">G282</f>
        <v>7068</v>
      </c>
      <c r="O282" s="240"/>
      <c r="P282" s="3">
        <f>N282/6</f>
        <v>1178</v>
      </c>
      <c r="Q282" s="3"/>
      <c r="R282" s="3">
        <f t="shared" ref="R282:R303" si="94">I282*0.9</f>
        <v>1116</v>
      </c>
      <c r="S282" s="3">
        <f>E282*0.9</f>
        <v>20088</v>
      </c>
    </row>
    <row r="283" spans="1:20" s="18" customFormat="1" x14ac:dyDescent="0.25">
      <c r="A283" s="21" t="s">
        <v>321</v>
      </c>
      <c r="B283" s="48" t="s">
        <v>712</v>
      </c>
      <c r="C283" s="21" t="s">
        <v>46</v>
      </c>
      <c r="D283" s="19" t="s">
        <v>68</v>
      </c>
      <c r="E283" s="360">
        <v>38520</v>
      </c>
      <c r="F283" s="360"/>
      <c r="G283" s="28">
        <f>E283/3*0.95</f>
        <v>12198</v>
      </c>
      <c r="I283" s="28">
        <f t="shared" si="92"/>
        <v>2140</v>
      </c>
      <c r="J283" s="199"/>
      <c r="M283" s="200">
        <v>18</v>
      </c>
      <c r="N283" s="28">
        <f t="shared" si="93"/>
        <v>12198</v>
      </c>
      <c r="O283" s="240"/>
      <c r="P283" s="3">
        <f t="shared" ref="P283:P303" si="95">N283/6</f>
        <v>2033</v>
      </c>
      <c r="R283" s="3">
        <f t="shared" si="94"/>
        <v>1926</v>
      </c>
      <c r="S283" s="3">
        <f t="shared" ref="S283:S304" si="96">E283*0.9</f>
        <v>34668</v>
      </c>
    </row>
    <row r="284" spans="1:20" s="18" customFormat="1" x14ac:dyDescent="0.25">
      <c r="A284" s="21" t="s">
        <v>1362</v>
      </c>
      <c r="B284" s="48" t="s">
        <v>713</v>
      </c>
      <c r="C284" s="21" t="s">
        <v>46</v>
      </c>
      <c r="D284" s="19" t="s">
        <v>68</v>
      </c>
      <c r="E284" s="360">
        <v>22320</v>
      </c>
      <c r="F284" s="198"/>
      <c r="G284" s="28">
        <f t="shared" ref="G284:G299" si="97">E284/3*0.95</f>
        <v>7068</v>
      </c>
      <c r="I284" s="28">
        <f t="shared" si="92"/>
        <v>1240</v>
      </c>
      <c r="J284" s="201"/>
      <c r="M284" s="200">
        <v>18</v>
      </c>
      <c r="N284" s="28">
        <f t="shared" si="93"/>
        <v>7068</v>
      </c>
      <c r="O284" s="240"/>
      <c r="P284" s="3">
        <f t="shared" si="95"/>
        <v>1178</v>
      </c>
      <c r="R284" s="3">
        <f t="shared" si="94"/>
        <v>1116</v>
      </c>
      <c r="S284" s="3">
        <f t="shared" si="96"/>
        <v>20088</v>
      </c>
    </row>
    <row r="285" spans="1:20" s="18" customFormat="1" x14ac:dyDescent="0.25">
      <c r="A285" s="21" t="s">
        <v>1363</v>
      </c>
      <c r="B285" s="48" t="s">
        <v>714</v>
      </c>
      <c r="C285" s="21" t="s">
        <v>46</v>
      </c>
      <c r="D285" s="19" t="s">
        <v>68</v>
      </c>
      <c r="E285" s="360">
        <v>38520</v>
      </c>
      <c r="F285" s="360"/>
      <c r="G285" s="28">
        <f t="shared" si="97"/>
        <v>12198</v>
      </c>
      <c r="I285" s="28">
        <f t="shared" si="92"/>
        <v>2140</v>
      </c>
      <c r="J285" s="199"/>
      <c r="M285" s="200">
        <v>18</v>
      </c>
      <c r="N285" s="28">
        <f t="shared" si="93"/>
        <v>12198</v>
      </c>
      <c r="O285" s="240"/>
      <c r="P285" s="3">
        <f t="shared" si="95"/>
        <v>2033</v>
      </c>
      <c r="R285" s="3">
        <f t="shared" si="94"/>
        <v>1926</v>
      </c>
      <c r="S285" s="3">
        <f t="shared" si="96"/>
        <v>34668</v>
      </c>
    </row>
    <row r="286" spans="1:20" s="18" customFormat="1" x14ac:dyDescent="0.25">
      <c r="A286" s="21" t="s">
        <v>1364</v>
      </c>
      <c r="B286" s="48" t="s">
        <v>719</v>
      </c>
      <c r="C286" s="21" t="s">
        <v>46</v>
      </c>
      <c r="D286" s="19" t="s">
        <v>68</v>
      </c>
      <c r="E286" s="360">
        <v>22320</v>
      </c>
      <c r="F286" s="202"/>
      <c r="G286" s="28">
        <f t="shared" si="97"/>
        <v>7068</v>
      </c>
      <c r="H286" s="203"/>
      <c r="I286" s="28">
        <f t="shared" si="92"/>
        <v>1240</v>
      </c>
      <c r="J286" s="24"/>
      <c r="M286" s="60">
        <v>18</v>
      </c>
      <c r="N286" s="28">
        <f t="shared" si="93"/>
        <v>7068</v>
      </c>
      <c r="O286" s="240"/>
      <c r="P286" s="3">
        <f t="shared" si="95"/>
        <v>1178</v>
      </c>
      <c r="R286" s="3">
        <f t="shared" si="94"/>
        <v>1116</v>
      </c>
      <c r="S286" s="3">
        <f t="shared" si="96"/>
        <v>20088</v>
      </c>
    </row>
    <row r="287" spans="1:20" s="18" customFormat="1" x14ac:dyDescent="0.25">
      <c r="A287" s="21" t="s">
        <v>1365</v>
      </c>
      <c r="B287" s="48" t="s">
        <v>720</v>
      </c>
      <c r="C287" s="21" t="s">
        <v>46</v>
      </c>
      <c r="D287" s="19" t="s">
        <v>68</v>
      </c>
      <c r="E287" s="360">
        <v>38520</v>
      </c>
      <c r="F287" s="360"/>
      <c r="G287" s="28">
        <f t="shared" si="97"/>
        <v>12198</v>
      </c>
      <c r="H287" s="203"/>
      <c r="I287" s="28">
        <f t="shared" si="92"/>
        <v>2140</v>
      </c>
      <c r="J287" s="24"/>
      <c r="M287" s="60">
        <v>18</v>
      </c>
      <c r="N287" s="28">
        <f t="shared" si="93"/>
        <v>12198</v>
      </c>
      <c r="O287" s="240"/>
      <c r="P287" s="3">
        <f t="shared" si="95"/>
        <v>2033</v>
      </c>
      <c r="R287" s="3">
        <f t="shared" si="94"/>
        <v>1926</v>
      </c>
      <c r="S287" s="3">
        <f t="shared" si="96"/>
        <v>34668</v>
      </c>
    </row>
    <row r="288" spans="1:20" s="18" customFormat="1" x14ac:dyDescent="0.25">
      <c r="A288" s="21" t="s">
        <v>1366</v>
      </c>
      <c r="B288" s="48" t="s">
        <v>721</v>
      </c>
      <c r="C288" s="21" t="s">
        <v>46</v>
      </c>
      <c r="D288" s="19" t="s">
        <v>68</v>
      </c>
      <c r="E288" s="360">
        <v>22320</v>
      </c>
      <c r="F288" s="198"/>
      <c r="G288" s="28">
        <f t="shared" si="97"/>
        <v>7068</v>
      </c>
      <c r="I288" s="28">
        <f t="shared" si="92"/>
        <v>1240</v>
      </c>
      <c r="J288" s="199"/>
      <c r="M288" s="200">
        <v>18</v>
      </c>
      <c r="N288" s="28">
        <f t="shared" si="93"/>
        <v>7068</v>
      </c>
      <c r="O288" s="240"/>
      <c r="P288" s="3">
        <f t="shared" si="95"/>
        <v>1178</v>
      </c>
      <c r="R288" s="3">
        <f t="shared" si="94"/>
        <v>1116</v>
      </c>
      <c r="S288" s="3">
        <f t="shared" si="96"/>
        <v>20088</v>
      </c>
    </row>
    <row r="289" spans="1:19" s="18" customFormat="1" x14ac:dyDescent="0.25">
      <c r="A289" s="21" t="s">
        <v>1367</v>
      </c>
      <c r="B289" s="48" t="s">
        <v>722</v>
      </c>
      <c r="C289" s="21" t="s">
        <v>46</v>
      </c>
      <c r="D289" s="19" t="s">
        <v>68</v>
      </c>
      <c r="E289" s="360">
        <v>38520</v>
      </c>
      <c r="F289" s="360"/>
      <c r="G289" s="28">
        <f t="shared" si="97"/>
        <v>12198</v>
      </c>
      <c r="I289" s="28">
        <f t="shared" si="92"/>
        <v>2140</v>
      </c>
      <c r="J289" s="199"/>
      <c r="M289" s="200">
        <v>18</v>
      </c>
      <c r="N289" s="28">
        <f t="shared" si="93"/>
        <v>12198</v>
      </c>
      <c r="O289" s="240"/>
      <c r="P289" s="3">
        <f t="shared" si="95"/>
        <v>2033</v>
      </c>
      <c r="R289" s="3">
        <f t="shared" si="94"/>
        <v>1926</v>
      </c>
      <c r="S289" s="3">
        <f t="shared" si="96"/>
        <v>34668</v>
      </c>
    </row>
    <row r="290" spans="1:19" s="18" customFormat="1" x14ac:dyDescent="0.25">
      <c r="A290" s="21" t="s">
        <v>1368</v>
      </c>
      <c r="B290" s="48" t="s">
        <v>723</v>
      </c>
      <c r="C290" s="21" t="s">
        <v>46</v>
      </c>
      <c r="D290" s="19" t="s">
        <v>68</v>
      </c>
      <c r="E290" s="360">
        <v>22320</v>
      </c>
      <c r="F290" s="198"/>
      <c r="G290" s="28">
        <f t="shared" si="97"/>
        <v>7068</v>
      </c>
      <c r="I290" s="28">
        <f t="shared" si="92"/>
        <v>1240</v>
      </c>
      <c r="J290" s="199"/>
      <c r="M290" s="200">
        <v>18</v>
      </c>
      <c r="N290" s="28">
        <f t="shared" si="93"/>
        <v>7068</v>
      </c>
      <c r="O290" s="240"/>
      <c r="P290" s="3">
        <f t="shared" si="95"/>
        <v>1178</v>
      </c>
      <c r="R290" s="3">
        <f t="shared" si="94"/>
        <v>1116</v>
      </c>
      <c r="S290" s="3">
        <f t="shared" si="96"/>
        <v>20088</v>
      </c>
    </row>
    <row r="291" spans="1:19" s="18" customFormat="1" x14ac:dyDescent="0.25">
      <c r="A291" s="21" t="s">
        <v>1369</v>
      </c>
      <c r="B291" s="48" t="s">
        <v>724</v>
      </c>
      <c r="C291" s="21" t="s">
        <v>46</v>
      </c>
      <c r="D291" s="19" t="s">
        <v>68</v>
      </c>
      <c r="E291" s="360">
        <v>38520</v>
      </c>
      <c r="F291" s="360"/>
      <c r="G291" s="28">
        <f t="shared" si="97"/>
        <v>12198</v>
      </c>
      <c r="I291" s="28">
        <f t="shared" si="92"/>
        <v>2140</v>
      </c>
      <c r="J291" s="199"/>
      <c r="M291" s="200">
        <v>18</v>
      </c>
      <c r="N291" s="28">
        <f t="shared" si="93"/>
        <v>12198</v>
      </c>
      <c r="O291" s="240"/>
      <c r="P291" s="3">
        <f t="shared" si="95"/>
        <v>2033</v>
      </c>
      <c r="R291" s="3">
        <f t="shared" si="94"/>
        <v>1926</v>
      </c>
      <c r="S291" s="3">
        <f t="shared" si="96"/>
        <v>34668</v>
      </c>
    </row>
    <row r="292" spans="1:19" s="18" customFormat="1" x14ac:dyDescent="0.25">
      <c r="A292" s="21" t="s">
        <v>1370</v>
      </c>
      <c r="B292" s="48" t="s">
        <v>725</v>
      </c>
      <c r="C292" s="21" t="s">
        <v>46</v>
      </c>
      <c r="D292" s="19" t="s">
        <v>68</v>
      </c>
      <c r="E292" s="360">
        <v>22320</v>
      </c>
      <c r="F292" s="198"/>
      <c r="G292" s="28">
        <f t="shared" si="97"/>
        <v>7068</v>
      </c>
      <c r="I292" s="28">
        <f t="shared" si="92"/>
        <v>1240</v>
      </c>
      <c r="J292" s="199"/>
      <c r="M292" s="200">
        <v>18</v>
      </c>
      <c r="N292" s="28">
        <f t="shared" si="93"/>
        <v>7068</v>
      </c>
      <c r="O292" s="240"/>
      <c r="P292" s="3">
        <f t="shared" si="95"/>
        <v>1178</v>
      </c>
      <c r="R292" s="3">
        <f t="shared" si="94"/>
        <v>1116</v>
      </c>
      <c r="S292" s="3">
        <f t="shared" si="96"/>
        <v>20088</v>
      </c>
    </row>
    <row r="293" spans="1:19" s="18" customFormat="1" x14ac:dyDescent="0.25">
      <c r="A293" s="21" t="s">
        <v>1371</v>
      </c>
      <c r="B293" s="48" t="s">
        <v>726</v>
      </c>
      <c r="C293" s="21" t="s">
        <v>46</v>
      </c>
      <c r="D293" s="19" t="s">
        <v>68</v>
      </c>
      <c r="E293" s="360">
        <v>38520</v>
      </c>
      <c r="F293" s="360"/>
      <c r="G293" s="28">
        <f t="shared" si="97"/>
        <v>12198</v>
      </c>
      <c r="I293" s="28">
        <f t="shared" si="92"/>
        <v>2140</v>
      </c>
      <c r="J293" s="199"/>
      <c r="M293" s="200">
        <v>18</v>
      </c>
      <c r="N293" s="28">
        <f t="shared" si="93"/>
        <v>12198</v>
      </c>
      <c r="O293" s="240"/>
      <c r="P293" s="3">
        <f t="shared" si="95"/>
        <v>2033</v>
      </c>
      <c r="R293" s="3">
        <f t="shared" si="94"/>
        <v>1926</v>
      </c>
      <c r="S293" s="3">
        <f t="shared" si="96"/>
        <v>34668</v>
      </c>
    </row>
    <row r="294" spans="1:19" s="18" customFormat="1" x14ac:dyDescent="0.25">
      <c r="A294" s="21" t="s">
        <v>1372</v>
      </c>
      <c r="B294" s="48" t="s">
        <v>727</v>
      </c>
      <c r="C294" s="21" t="s">
        <v>46</v>
      </c>
      <c r="D294" s="19" t="s">
        <v>68</v>
      </c>
      <c r="E294" s="360">
        <v>22320</v>
      </c>
      <c r="F294" s="198"/>
      <c r="G294" s="28">
        <f t="shared" si="97"/>
        <v>7068</v>
      </c>
      <c r="I294" s="28">
        <f t="shared" si="92"/>
        <v>1240</v>
      </c>
      <c r="J294" s="199"/>
      <c r="M294" s="200">
        <v>18</v>
      </c>
      <c r="N294" s="28">
        <f t="shared" si="93"/>
        <v>7068</v>
      </c>
      <c r="O294" s="240"/>
      <c r="P294" s="3">
        <f t="shared" si="95"/>
        <v>1178</v>
      </c>
      <c r="R294" s="3">
        <f t="shared" si="94"/>
        <v>1116</v>
      </c>
      <c r="S294" s="3">
        <f t="shared" si="96"/>
        <v>20088</v>
      </c>
    </row>
    <row r="295" spans="1:19" s="18" customFormat="1" x14ac:dyDescent="0.25">
      <c r="A295" s="21" t="s">
        <v>1373</v>
      </c>
      <c r="B295" s="48" t="s">
        <v>728</v>
      </c>
      <c r="C295" s="21" t="s">
        <v>46</v>
      </c>
      <c r="D295" s="19" t="s">
        <v>68</v>
      </c>
      <c r="E295" s="360">
        <v>38520</v>
      </c>
      <c r="F295" s="360"/>
      <c r="G295" s="28">
        <f t="shared" si="97"/>
        <v>12198</v>
      </c>
      <c r="I295" s="28">
        <f t="shared" si="92"/>
        <v>2140</v>
      </c>
      <c r="J295" s="199"/>
      <c r="M295" s="200">
        <v>18</v>
      </c>
      <c r="N295" s="28">
        <f t="shared" si="93"/>
        <v>12198</v>
      </c>
      <c r="O295" s="240"/>
      <c r="P295" s="3">
        <f t="shared" si="95"/>
        <v>2033</v>
      </c>
      <c r="R295" s="3">
        <f t="shared" si="94"/>
        <v>1926</v>
      </c>
      <c r="S295" s="3">
        <f t="shared" si="96"/>
        <v>34668</v>
      </c>
    </row>
    <row r="296" spans="1:19" s="18" customFormat="1" x14ac:dyDescent="0.25">
      <c r="A296" s="21" t="s">
        <v>1374</v>
      </c>
      <c r="B296" s="48" t="s">
        <v>729</v>
      </c>
      <c r="C296" s="21" t="s">
        <v>46</v>
      </c>
      <c r="D296" s="19" t="s">
        <v>68</v>
      </c>
      <c r="E296" s="360">
        <v>22320</v>
      </c>
      <c r="F296" s="198"/>
      <c r="G296" s="28">
        <f t="shared" si="97"/>
        <v>7068</v>
      </c>
      <c r="I296" s="28">
        <f t="shared" si="92"/>
        <v>1240</v>
      </c>
      <c r="J296" s="199"/>
      <c r="M296" s="200">
        <v>18</v>
      </c>
      <c r="N296" s="28">
        <f t="shared" si="93"/>
        <v>7068</v>
      </c>
      <c r="O296" s="240"/>
      <c r="P296" s="3">
        <f t="shared" si="95"/>
        <v>1178</v>
      </c>
      <c r="R296" s="3">
        <f t="shared" si="94"/>
        <v>1116</v>
      </c>
      <c r="S296" s="3">
        <f t="shared" si="96"/>
        <v>20088</v>
      </c>
    </row>
    <row r="297" spans="1:19" s="18" customFormat="1" x14ac:dyDescent="0.25">
      <c r="A297" s="21" t="s">
        <v>1375</v>
      </c>
      <c r="B297" s="48" t="s">
        <v>730</v>
      </c>
      <c r="C297" s="21" t="s">
        <v>46</v>
      </c>
      <c r="D297" s="19" t="s">
        <v>68</v>
      </c>
      <c r="E297" s="360">
        <v>38520</v>
      </c>
      <c r="F297" s="360"/>
      <c r="G297" s="28">
        <f t="shared" si="97"/>
        <v>12198</v>
      </c>
      <c r="I297" s="28">
        <f t="shared" si="92"/>
        <v>2140</v>
      </c>
      <c r="J297" s="199"/>
      <c r="M297" s="200">
        <v>18</v>
      </c>
      <c r="N297" s="28">
        <f t="shared" si="93"/>
        <v>12198</v>
      </c>
      <c r="O297" s="240"/>
      <c r="P297" s="3">
        <f t="shared" si="95"/>
        <v>2033</v>
      </c>
      <c r="R297" s="3">
        <f t="shared" si="94"/>
        <v>1926</v>
      </c>
      <c r="S297" s="3">
        <f t="shared" si="96"/>
        <v>34668</v>
      </c>
    </row>
    <row r="298" spans="1:19" s="24" customFormat="1" x14ac:dyDescent="0.25">
      <c r="A298" s="21" t="s">
        <v>1376</v>
      </c>
      <c r="B298" s="48" t="s">
        <v>717</v>
      </c>
      <c r="C298" s="21" t="s">
        <v>46</v>
      </c>
      <c r="D298" s="19" t="s">
        <v>68</v>
      </c>
      <c r="E298" s="360">
        <v>22320</v>
      </c>
      <c r="F298" s="198"/>
      <c r="G298" s="28">
        <f t="shared" si="97"/>
        <v>7068</v>
      </c>
      <c r="H298" s="18"/>
      <c r="I298" s="28">
        <f t="shared" si="92"/>
        <v>1240</v>
      </c>
      <c r="J298" s="199"/>
      <c r="M298" s="200">
        <v>18</v>
      </c>
      <c r="N298" s="28">
        <f t="shared" si="93"/>
        <v>7068</v>
      </c>
      <c r="O298" s="240"/>
      <c r="P298" s="3">
        <f t="shared" si="95"/>
        <v>1178</v>
      </c>
      <c r="Q298" s="18"/>
      <c r="R298" s="3">
        <f t="shared" si="94"/>
        <v>1116</v>
      </c>
      <c r="S298" s="3">
        <f t="shared" si="96"/>
        <v>20088</v>
      </c>
    </row>
    <row r="299" spans="1:19" s="24" customFormat="1" x14ac:dyDescent="0.25">
      <c r="A299" s="21" t="s">
        <v>1377</v>
      </c>
      <c r="B299" s="48" t="s">
        <v>718</v>
      </c>
      <c r="C299" s="21" t="s">
        <v>46</v>
      </c>
      <c r="D299" s="19" t="s">
        <v>68</v>
      </c>
      <c r="E299" s="360">
        <v>38520</v>
      </c>
      <c r="F299" s="360"/>
      <c r="G299" s="28">
        <f t="shared" si="97"/>
        <v>12198</v>
      </c>
      <c r="H299" s="28"/>
      <c r="I299" s="28">
        <f t="shared" si="92"/>
        <v>2140</v>
      </c>
      <c r="J299" s="199"/>
      <c r="M299" s="200">
        <v>18</v>
      </c>
      <c r="N299" s="28">
        <f t="shared" si="93"/>
        <v>12198</v>
      </c>
      <c r="O299" s="240"/>
      <c r="P299" s="3">
        <f t="shared" si="95"/>
        <v>2033</v>
      </c>
      <c r="Q299" s="18"/>
      <c r="R299" s="3">
        <f t="shared" si="94"/>
        <v>1926</v>
      </c>
      <c r="S299" s="3">
        <f t="shared" si="96"/>
        <v>34668</v>
      </c>
    </row>
    <row r="300" spans="1:19" s="24" customFormat="1" x14ac:dyDescent="0.25">
      <c r="A300" s="21" t="s">
        <v>1378</v>
      </c>
      <c r="B300" s="48" t="s">
        <v>897</v>
      </c>
      <c r="C300" s="21" t="s">
        <v>46</v>
      </c>
      <c r="D300" s="19" t="s">
        <v>68</v>
      </c>
      <c r="E300" s="360">
        <v>25680</v>
      </c>
      <c r="F300" s="360"/>
      <c r="G300" s="28">
        <f>E300/4*0.95</f>
        <v>6099</v>
      </c>
      <c r="H300" s="28"/>
      <c r="I300" s="28">
        <f t="shared" si="92"/>
        <v>1070</v>
      </c>
      <c r="J300" s="199"/>
      <c r="M300" s="235">
        <v>24</v>
      </c>
      <c r="N300" s="28">
        <f t="shared" si="93"/>
        <v>6099</v>
      </c>
      <c r="O300" s="241"/>
      <c r="P300" s="3">
        <f t="shared" si="95"/>
        <v>1016.5</v>
      </c>
      <c r="Q300" s="18"/>
      <c r="R300" s="3">
        <f t="shared" si="94"/>
        <v>963</v>
      </c>
      <c r="S300" s="3">
        <f t="shared" si="96"/>
        <v>23112</v>
      </c>
    </row>
    <row r="301" spans="1:19" s="24" customFormat="1" x14ac:dyDescent="0.25">
      <c r="A301" s="21" t="s">
        <v>1379</v>
      </c>
      <c r="B301" s="48" t="s">
        <v>898</v>
      </c>
      <c r="C301" s="21" t="s">
        <v>46</v>
      </c>
      <c r="D301" s="19" t="s">
        <v>68</v>
      </c>
      <c r="E301" s="360">
        <v>51360</v>
      </c>
      <c r="F301" s="360"/>
      <c r="G301" s="28">
        <f>E301/4*0.95</f>
        <v>12198</v>
      </c>
      <c r="H301" s="28"/>
      <c r="I301" s="28">
        <f t="shared" si="92"/>
        <v>2140</v>
      </c>
      <c r="J301" s="199"/>
      <c r="M301" s="235">
        <v>24</v>
      </c>
      <c r="N301" s="28">
        <f t="shared" si="93"/>
        <v>12198</v>
      </c>
      <c r="O301" s="241"/>
      <c r="P301" s="3">
        <f t="shared" si="95"/>
        <v>2033</v>
      </c>
      <c r="Q301" s="18"/>
      <c r="R301" s="3">
        <f t="shared" si="94"/>
        <v>1926</v>
      </c>
      <c r="S301" s="3">
        <f t="shared" si="96"/>
        <v>46224</v>
      </c>
    </row>
    <row r="302" spans="1:19" s="24" customFormat="1" x14ac:dyDescent="0.25">
      <c r="A302" s="21" t="s">
        <v>1380</v>
      </c>
      <c r="B302" s="48" t="s">
        <v>1236</v>
      </c>
      <c r="C302" s="21" t="s">
        <v>46</v>
      </c>
      <c r="D302" s="19" t="s">
        <v>68</v>
      </c>
      <c r="E302" s="360">
        <v>22320</v>
      </c>
      <c r="F302" s="198"/>
      <c r="G302" s="28">
        <f t="shared" ref="G302:G303" si="98">E302/3*0.95</f>
        <v>7068</v>
      </c>
      <c r="I302" s="28">
        <f t="shared" si="92"/>
        <v>1240</v>
      </c>
      <c r="J302" s="199"/>
      <c r="M302" s="10">
        <v>18</v>
      </c>
      <c r="N302" s="28">
        <f t="shared" si="93"/>
        <v>7068</v>
      </c>
      <c r="O302" s="273"/>
      <c r="P302" s="3">
        <f t="shared" si="95"/>
        <v>1178</v>
      </c>
      <c r="R302" s="3">
        <f t="shared" si="94"/>
        <v>1116</v>
      </c>
      <c r="S302" s="3">
        <f t="shared" si="96"/>
        <v>20088</v>
      </c>
    </row>
    <row r="303" spans="1:19" s="24" customFormat="1" x14ac:dyDescent="0.25">
      <c r="A303" s="21" t="s">
        <v>1381</v>
      </c>
      <c r="B303" s="48" t="s">
        <v>1237</v>
      </c>
      <c r="C303" s="21" t="s">
        <v>46</v>
      </c>
      <c r="D303" s="19" t="s">
        <v>68</v>
      </c>
      <c r="E303" s="360">
        <v>38520</v>
      </c>
      <c r="F303" s="360"/>
      <c r="G303" s="28">
        <f t="shared" si="98"/>
        <v>12198</v>
      </c>
      <c r="H303" s="28"/>
      <c r="I303" s="28">
        <f t="shared" si="92"/>
        <v>2140</v>
      </c>
      <c r="J303" s="199"/>
      <c r="M303" s="10">
        <v>18</v>
      </c>
      <c r="N303" s="28">
        <f t="shared" si="93"/>
        <v>12198</v>
      </c>
      <c r="O303" s="273"/>
      <c r="P303" s="3">
        <f t="shared" si="95"/>
        <v>2033</v>
      </c>
      <c r="R303" s="3">
        <f t="shared" si="94"/>
        <v>1926</v>
      </c>
      <c r="S303" s="3">
        <f t="shared" si="96"/>
        <v>34668</v>
      </c>
    </row>
    <row r="304" spans="1:19" s="24" customFormat="1" x14ac:dyDescent="0.25">
      <c r="A304" s="21" t="s">
        <v>1382</v>
      </c>
      <c r="B304" s="48" t="s">
        <v>491</v>
      </c>
      <c r="C304" s="21" t="s">
        <v>59</v>
      </c>
      <c r="D304" s="19" t="s">
        <v>60</v>
      </c>
      <c r="E304" s="360">
        <v>13725</v>
      </c>
      <c r="F304" s="198"/>
      <c r="G304" s="28">
        <f>E304/3*0.95</f>
        <v>4346.25</v>
      </c>
      <c r="H304" s="28">
        <f>E304/M304</f>
        <v>915</v>
      </c>
      <c r="I304" s="28"/>
      <c r="J304" s="94"/>
      <c r="M304" s="197">
        <v>15</v>
      </c>
      <c r="N304" s="28">
        <f t="shared" si="93"/>
        <v>4346.25</v>
      </c>
      <c r="O304" s="3">
        <f>N304/5</f>
        <v>869.25</v>
      </c>
      <c r="P304" s="3"/>
      <c r="Q304" s="3">
        <f>H304*0.9</f>
        <v>823.5</v>
      </c>
      <c r="R304" s="3"/>
      <c r="S304" s="3">
        <f t="shared" si="96"/>
        <v>12352.5</v>
      </c>
    </row>
    <row r="305" spans="1:22" s="24" customFormat="1" x14ac:dyDescent="0.25">
      <c r="A305" s="21" t="s">
        <v>1383</v>
      </c>
      <c r="B305" s="48" t="s">
        <v>492</v>
      </c>
      <c r="C305" s="21" t="s">
        <v>59</v>
      </c>
      <c r="D305" s="19" t="s">
        <v>60</v>
      </c>
      <c r="E305" s="360"/>
      <c r="F305" s="360">
        <v>5175</v>
      </c>
      <c r="H305" s="28"/>
      <c r="K305" s="199">
        <f>F305/M305</f>
        <v>345</v>
      </c>
      <c r="M305" s="197">
        <v>15</v>
      </c>
      <c r="N305" s="28"/>
      <c r="O305" s="3"/>
      <c r="P305" s="3"/>
      <c r="Q305" s="3"/>
      <c r="S305" s="3"/>
      <c r="T305" s="3">
        <f>F305*0.9</f>
        <v>4657.5</v>
      </c>
    </row>
    <row r="306" spans="1:22" s="24" customFormat="1" ht="15" customHeight="1" x14ac:dyDescent="0.25">
      <c r="A306" s="21" t="s">
        <v>1384</v>
      </c>
      <c r="B306" s="48" t="s">
        <v>493</v>
      </c>
      <c r="C306" s="21" t="s">
        <v>59</v>
      </c>
      <c r="D306" s="19" t="s">
        <v>60</v>
      </c>
      <c r="E306" s="360">
        <v>18000</v>
      </c>
      <c r="F306" s="274"/>
      <c r="G306" s="28">
        <f>E306/3*0.95</f>
        <v>5700</v>
      </c>
      <c r="H306" s="28">
        <f>E306/M306</f>
        <v>1200</v>
      </c>
      <c r="I306" s="275"/>
      <c r="J306" s="287"/>
      <c r="K306" s="276"/>
      <c r="L306" s="276"/>
      <c r="M306" s="197">
        <v>15</v>
      </c>
      <c r="N306" s="28">
        <f>G306</f>
        <v>5700</v>
      </c>
      <c r="O306" s="3">
        <f t="shared" ref="O306" si="99">N306/5</f>
        <v>1140</v>
      </c>
      <c r="P306" s="3"/>
      <c r="Q306" s="3">
        <f>H306*0.9</f>
        <v>1080</v>
      </c>
      <c r="S306" s="3">
        <f t="shared" ref="S306" si="100">E306*0.9</f>
        <v>16200</v>
      </c>
    </row>
    <row r="307" spans="1:22" s="24" customFormat="1" ht="15" customHeight="1" x14ac:dyDescent="0.25">
      <c r="A307" s="21" t="s">
        <v>1385</v>
      </c>
      <c r="B307" s="48" t="s">
        <v>494</v>
      </c>
      <c r="C307" s="21" t="s">
        <v>59</v>
      </c>
      <c r="D307" s="19" t="s">
        <v>60</v>
      </c>
      <c r="E307" s="360"/>
      <c r="F307" s="360">
        <v>7245</v>
      </c>
      <c r="H307" s="28"/>
      <c r="K307" s="199">
        <f>F307/M307</f>
        <v>483</v>
      </c>
      <c r="M307" s="197">
        <v>15</v>
      </c>
      <c r="N307" s="28"/>
      <c r="O307" s="3"/>
      <c r="P307" s="3"/>
      <c r="Q307" s="3"/>
      <c r="S307" s="3"/>
      <c r="T307" s="3">
        <f>F307*0.9</f>
        <v>6520.5</v>
      </c>
    </row>
    <row r="308" spans="1:22" s="204" customFormat="1" ht="15" customHeight="1" x14ac:dyDescent="0.25">
      <c r="A308" s="21" t="s">
        <v>1386</v>
      </c>
      <c r="B308" s="295" t="s">
        <v>1318</v>
      </c>
      <c r="C308" s="296" t="s">
        <v>59</v>
      </c>
      <c r="D308" s="297" t="s">
        <v>60</v>
      </c>
      <c r="E308" s="298">
        <v>14250</v>
      </c>
      <c r="F308" s="298"/>
      <c r="G308" s="28">
        <f>E308/3*0.95</f>
        <v>4512.5</v>
      </c>
      <c r="H308" s="28">
        <f>E308/M308</f>
        <v>950</v>
      </c>
      <c r="I308" s="59"/>
      <c r="J308" s="299"/>
      <c r="M308" s="300">
        <v>15</v>
      </c>
      <c r="N308" s="28">
        <f>G308</f>
        <v>4512.5</v>
      </c>
      <c r="O308" s="3">
        <f t="shared" ref="O308:O311" si="101">N308/5</f>
        <v>902.5</v>
      </c>
      <c r="P308" s="226"/>
      <c r="Q308" s="3">
        <f>H308*0.9</f>
        <v>855</v>
      </c>
      <c r="S308" s="3">
        <f t="shared" ref="S308:S311" si="102">E308*0.9</f>
        <v>12825</v>
      </c>
    </row>
    <row r="309" spans="1:22" s="204" customFormat="1" ht="15" customHeight="1" x14ac:dyDescent="0.25">
      <c r="A309" s="21" t="s">
        <v>1387</v>
      </c>
      <c r="B309" s="295" t="s">
        <v>1319</v>
      </c>
      <c r="C309" s="296" t="s">
        <v>59</v>
      </c>
      <c r="D309" s="297" t="s">
        <v>60</v>
      </c>
      <c r="E309" s="298">
        <v>14250</v>
      </c>
      <c r="F309" s="298"/>
      <c r="G309" s="28">
        <f t="shared" ref="G309:G310" si="103">E309/3*0.95</f>
        <v>4512.5</v>
      </c>
      <c r="H309" s="28">
        <f>E309/M309</f>
        <v>950</v>
      </c>
      <c r="I309" s="59"/>
      <c r="J309" s="299"/>
      <c r="M309" s="300">
        <v>15</v>
      </c>
      <c r="N309" s="28">
        <f>G309</f>
        <v>4512.5</v>
      </c>
      <c r="O309" s="3">
        <f t="shared" si="101"/>
        <v>902.5</v>
      </c>
      <c r="P309" s="226"/>
      <c r="Q309" s="3">
        <f>H309*0.9</f>
        <v>855</v>
      </c>
      <c r="S309" s="3">
        <f t="shared" si="102"/>
        <v>12825</v>
      </c>
    </row>
    <row r="310" spans="1:22" s="204" customFormat="1" ht="15" customHeight="1" x14ac:dyDescent="0.25">
      <c r="A310" s="21" t="s">
        <v>1388</v>
      </c>
      <c r="B310" s="295" t="s">
        <v>1320</v>
      </c>
      <c r="C310" s="296" t="s">
        <v>59</v>
      </c>
      <c r="D310" s="297" t="s">
        <v>60</v>
      </c>
      <c r="E310" s="298">
        <v>14250</v>
      </c>
      <c r="F310" s="298"/>
      <c r="G310" s="28">
        <f t="shared" si="103"/>
        <v>4512.5</v>
      </c>
      <c r="H310" s="28">
        <f>E310/M310</f>
        <v>950</v>
      </c>
      <c r="I310" s="59"/>
      <c r="J310" s="299"/>
      <c r="M310" s="300">
        <v>15</v>
      </c>
      <c r="N310" s="28">
        <f>G310</f>
        <v>4512.5</v>
      </c>
      <c r="O310" s="3">
        <f t="shared" si="101"/>
        <v>902.5</v>
      </c>
      <c r="P310" s="226"/>
      <c r="Q310" s="3">
        <f>H310*0.9</f>
        <v>855</v>
      </c>
      <c r="S310" s="3">
        <f t="shared" si="102"/>
        <v>12825</v>
      </c>
    </row>
    <row r="311" spans="1:22" s="24" customFormat="1" ht="15" customHeight="1" x14ac:dyDescent="0.25">
      <c r="A311" s="21" t="s">
        <v>1389</v>
      </c>
      <c r="B311" s="48" t="s">
        <v>73</v>
      </c>
      <c r="C311" s="21" t="s">
        <v>74</v>
      </c>
      <c r="D311" s="19" t="s">
        <v>75</v>
      </c>
      <c r="E311" s="360">
        <v>36000</v>
      </c>
      <c r="F311" s="198"/>
      <c r="G311" s="28">
        <f t="shared" ref="G311" si="104">E311/4*0.95</f>
        <v>8550</v>
      </c>
      <c r="H311" s="28">
        <f>E311/M311</f>
        <v>1800</v>
      </c>
      <c r="I311" s="28">
        <f t="shared" ref="I311" si="105">H311*5*1.01/6</f>
        <v>1515</v>
      </c>
      <c r="K311" s="94"/>
      <c r="M311" s="197">
        <v>20</v>
      </c>
      <c r="N311" s="28">
        <f>G311</f>
        <v>8550</v>
      </c>
      <c r="O311" s="3">
        <f t="shared" si="101"/>
        <v>1710</v>
      </c>
      <c r="P311" s="3">
        <f>N311*1.01/6</f>
        <v>1439.25</v>
      </c>
      <c r="Q311" s="3">
        <f>H311*0.9</f>
        <v>1620</v>
      </c>
      <c r="R311" s="28">
        <f>Q311*5*1.01/6</f>
        <v>1363.5</v>
      </c>
      <c r="S311" s="3">
        <f t="shared" si="102"/>
        <v>32400</v>
      </c>
    </row>
    <row r="312" spans="1:22" s="24" customFormat="1" ht="15" customHeight="1" x14ac:dyDescent="0.25">
      <c r="A312" s="21" t="s">
        <v>1390</v>
      </c>
      <c r="B312" s="48" t="s">
        <v>474</v>
      </c>
      <c r="C312" s="21" t="s">
        <v>74</v>
      </c>
      <c r="D312" s="19" t="s">
        <v>75</v>
      </c>
      <c r="E312" s="360"/>
      <c r="F312" s="360">
        <v>13000</v>
      </c>
      <c r="G312" s="28"/>
      <c r="H312" s="28"/>
      <c r="L312" s="199">
        <f>F312/M312</f>
        <v>541.66666666666663</v>
      </c>
      <c r="M312" s="197">
        <v>24</v>
      </c>
      <c r="N312" s="28"/>
      <c r="O312" s="3"/>
      <c r="P312" s="3"/>
      <c r="S312" s="3"/>
      <c r="T312" s="3">
        <f>F312*0.9</f>
        <v>11700</v>
      </c>
    </row>
    <row r="313" spans="1:22" s="24" customFormat="1" x14ac:dyDescent="0.25">
      <c r="A313" s="21" t="s">
        <v>1391</v>
      </c>
      <c r="B313" s="48" t="s">
        <v>476</v>
      </c>
      <c r="C313" s="21" t="s">
        <v>74</v>
      </c>
      <c r="D313" s="19" t="s">
        <v>75</v>
      </c>
      <c r="E313" s="360">
        <v>33660</v>
      </c>
      <c r="F313" s="198"/>
      <c r="G313" s="28">
        <f t="shared" ref="G313" si="106">E313/4*0.95</f>
        <v>7994.25</v>
      </c>
      <c r="H313" s="28">
        <f>E313/M313</f>
        <v>1870</v>
      </c>
      <c r="I313" s="28">
        <f t="shared" ref="I313" si="107">H313*5*1.01/6</f>
        <v>1573.9166666666667</v>
      </c>
      <c r="L313" s="199"/>
      <c r="M313" s="197">
        <v>18</v>
      </c>
      <c r="N313" s="28">
        <f>G313</f>
        <v>7994.25</v>
      </c>
      <c r="O313" s="3">
        <f t="shared" ref="O313" si="108">N313/5</f>
        <v>1598.85</v>
      </c>
      <c r="P313" s="3">
        <f t="shared" ref="P313" si="109">N313*1.01/6</f>
        <v>1345.69875</v>
      </c>
      <c r="Q313" s="3">
        <f>H313*0.9</f>
        <v>1683</v>
      </c>
      <c r="R313" s="28">
        <f>Q313*5*1.01/6</f>
        <v>1416.5249999999999</v>
      </c>
      <c r="S313" s="3">
        <f t="shared" ref="S313" si="110">E313*0.9</f>
        <v>30294</v>
      </c>
      <c r="T313" s="3"/>
      <c r="V313" s="314"/>
    </row>
    <row r="314" spans="1:22" s="24" customFormat="1" x14ac:dyDescent="0.25">
      <c r="A314" s="21" t="s">
        <v>1392</v>
      </c>
      <c r="B314" s="48" t="s">
        <v>477</v>
      </c>
      <c r="C314" s="21" t="s">
        <v>74</v>
      </c>
      <c r="D314" s="19" t="s">
        <v>75</v>
      </c>
      <c r="E314" s="360"/>
      <c r="F314" s="360">
        <v>13600</v>
      </c>
      <c r="G314" s="28"/>
      <c r="H314" s="28"/>
      <c r="L314" s="199">
        <f>F314/M314</f>
        <v>755.55555555555554</v>
      </c>
      <c r="M314" s="197">
        <v>18</v>
      </c>
      <c r="N314" s="28"/>
      <c r="O314" s="3"/>
      <c r="P314" s="3"/>
      <c r="S314" s="3"/>
      <c r="T314" s="3">
        <f t="shared" ref="T314" si="111">F314*0.9</f>
        <v>12240</v>
      </c>
      <c r="V314" s="314"/>
    </row>
    <row r="315" spans="1:22" s="24" customFormat="1" x14ac:dyDescent="0.25">
      <c r="A315" s="21" t="s">
        <v>1393</v>
      </c>
      <c r="B315" s="48" t="s">
        <v>478</v>
      </c>
      <c r="C315" s="21" t="s">
        <v>74</v>
      </c>
      <c r="D315" s="19" t="s">
        <v>75</v>
      </c>
      <c r="E315" s="360">
        <v>24000</v>
      </c>
      <c r="F315" s="360"/>
      <c r="G315" s="28">
        <f>E315/3*0.95</f>
        <v>7600</v>
      </c>
      <c r="H315" s="28"/>
      <c r="I315" s="28">
        <f>E315/M315</f>
        <v>1333.3333333333333</v>
      </c>
      <c r="L315" s="199"/>
      <c r="M315" s="197">
        <v>18</v>
      </c>
      <c r="N315" s="28">
        <f>G315</f>
        <v>7600</v>
      </c>
      <c r="O315" s="3"/>
      <c r="P315" s="3">
        <f>N315/6</f>
        <v>1266.6666666666667</v>
      </c>
      <c r="R315" s="3">
        <f>I315*0.9</f>
        <v>1200</v>
      </c>
      <c r="S315" s="3">
        <f t="shared" ref="S315" si="112">E315*0.9</f>
        <v>21600</v>
      </c>
      <c r="T315" s="3"/>
    </row>
    <row r="316" spans="1:22" s="24" customFormat="1" ht="15.75" x14ac:dyDescent="0.25">
      <c r="A316" s="21" t="s">
        <v>1394</v>
      </c>
      <c r="B316" s="48" t="s">
        <v>479</v>
      </c>
      <c r="C316" s="21" t="s">
        <v>74</v>
      </c>
      <c r="D316" s="19" t="s">
        <v>75</v>
      </c>
      <c r="E316" s="360"/>
      <c r="F316" s="360">
        <v>8400</v>
      </c>
      <c r="G316" s="28"/>
      <c r="H316" s="28"/>
      <c r="L316" s="199">
        <f>F316/M316</f>
        <v>466.66666666666669</v>
      </c>
      <c r="M316" s="197">
        <v>18</v>
      </c>
      <c r="N316" s="28"/>
      <c r="O316" s="3"/>
      <c r="P316" s="3"/>
      <c r="R316" s="301"/>
      <c r="S316" s="3"/>
      <c r="T316" s="3">
        <f t="shared" ref="T316" si="113">F316*0.9</f>
        <v>7560</v>
      </c>
    </row>
    <row r="317" spans="1:22" s="24" customFormat="1" x14ac:dyDescent="0.25">
      <c r="A317" s="21" t="s">
        <v>1395</v>
      </c>
      <c r="B317" s="48" t="s">
        <v>941</v>
      </c>
      <c r="C317" s="21" t="s">
        <v>27</v>
      </c>
      <c r="D317" s="19" t="s">
        <v>66</v>
      </c>
      <c r="E317" s="360">
        <v>19500</v>
      </c>
      <c r="F317" s="198"/>
      <c r="G317" s="28">
        <f t="shared" ref="G317" si="114">E317/4*0.95</f>
        <v>4631.25</v>
      </c>
      <c r="H317" s="67"/>
      <c r="I317" s="28">
        <f>E317/M317</f>
        <v>1625</v>
      </c>
      <c r="K317" s="94"/>
      <c r="M317" s="60">
        <v>12</v>
      </c>
      <c r="N317" s="28">
        <f>G317</f>
        <v>4631.25</v>
      </c>
      <c r="O317" s="3">
        <f t="shared" ref="O317" si="115">N317/5</f>
        <v>926.25</v>
      </c>
      <c r="P317" s="3">
        <f t="shared" ref="P317" si="116">N317*1.01/6</f>
        <v>779.59375</v>
      </c>
      <c r="Q317" s="3">
        <f>I317*0.9</f>
        <v>1462.5</v>
      </c>
      <c r="R317" s="28">
        <f>Q317*5*1.01/6</f>
        <v>1230.9375</v>
      </c>
      <c r="S317" s="3">
        <f t="shared" ref="S317" si="117">E317*0.9</f>
        <v>17550</v>
      </c>
      <c r="T317" s="3"/>
      <c r="V317" s="363"/>
    </row>
    <row r="318" spans="1:22" s="24" customFormat="1" x14ac:dyDescent="0.25">
      <c r="A318" s="21" t="s">
        <v>1396</v>
      </c>
      <c r="B318" s="48" t="s">
        <v>942</v>
      </c>
      <c r="C318" s="21" t="s">
        <v>27</v>
      </c>
      <c r="D318" s="19" t="s">
        <v>66</v>
      </c>
      <c r="E318" s="360"/>
      <c r="F318" s="360">
        <v>7800</v>
      </c>
      <c r="G318" s="28"/>
      <c r="H318" s="28"/>
      <c r="L318" s="199">
        <f>F318/M318</f>
        <v>650</v>
      </c>
      <c r="M318" s="60">
        <v>12</v>
      </c>
      <c r="N318" s="28"/>
      <c r="O318" s="3"/>
      <c r="P318" s="3"/>
      <c r="S318" s="3"/>
      <c r="T318" s="3">
        <f t="shared" ref="T318" si="118">F318*0.9</f>
        <v>7020</v>
      </c>
      <c r="V318" s="363"/>
    </row>
    <row r="319" spans="1:22" s="24" customFormat="1" x14ac:dyDescent="0.25">
      <c r="A319" s="21" t="s">
        <v>1397</v>
      </c>
      <c r="B319" s="48" t="s">
        <v>1238</v>
      </c>
      <c r="C319" s="21" t="s">
        <v>27</v>
      </c>
      <c r="D319" s="19" t="s">
        <v>66</v>
      </c>
      <c r="E319" s="360">
        <f>1520*20</f>
        <v>30400</v>
      </c>
      <c r="F319" s="202"/>
      <c r="G319" s="28">
        <f t="shared" ref="G319" si="119">E319/4*0.95</f>
        <v>7220</v>
      </c>
      <c r="H319" s="28">
        <f>+E319/M319</f>
        <v>1520</v>
      </c>
      <c r="I319" s="28" t="s">
        <v>731</v>
      </c>
      <c r="L319" s="28"/>
      <c r="M319" s="60">
        <v>20</v>
      </c>
      <c r="N319" s="28">
        <f>G319</f>
        <v>7220</v>
      </c>
      <c r="O319" s="3">
        <f t="shared" ref="O319" si="120">N319/5</f>
        <v>1444</v>
      </c>
      <c r="P319" s="3"/>
      <c r="Q319" s="3">
        <f>H319*0.9</f>
        <v>1368</v>
      </c>
      <c r="S319" s="3">
        <f t="shared" ref="S319" si="121">E319*0.9</f>
        <v>27360</v>
      </c>
      <c r="T319" s="3"/>
    </row>
    <row r="320" spans="1:22" s="24" customFormat="1" x14ac:dyDescent="0.25">
      <c r="A320" s="21" t="s">
        <v>1398</v>
      </c>
      <c r="B320" s="48" t="s">
        <v>1239</v>
      </c>
      <c r="C320" s="21" t="s">
        <v>27</v>
      </c>
      <c r="D320" s="19" t="s">
        <v>66</v>
      </c>
      <c r="E320" s="360"/>
      <c r="F320" s="360">
        <f>625*20</f>
        <v>12500</v>
      </c>
      <c r="G320" s="28"/>
      <c r="H320" s="29"/>
      <c r="I320" s="28"/>
      <c r="J320" s="28">
        <f>F320/2*0.95</f>
        <v>5937.5</v>
      </c>
      <c r="K320" s="28">
        <f>F320/M320</f>
        <v>625</v>
      </c>
      <c r="L320" s="28" t="s">
        <v>731</v>
      </c>
      <c r="M320" s="60">
        <v>20</v>
      </c>
      <c r="N320" s="28"/>
      <c r="O320" s="3"/>
      <c r="P320" s="3"/>
      <c r="Q320" s="3"/>
      <c r="S320" s="3"/>
      <c r="T320" s="3">
        <f t="shared" ref="T320" si="122">F320*0.9</f>
        <v>11250</v>
      </c>
    </row>
    <row r="321" spans="1:21" s="24" customFormat="1" x14ac:dyDescent="0.25">
      <c r="A321" s="21" t="s">
        <v>1399</v>
      </c>
      <c r="B321" s="48" t="s">
        <v>943</v>
      </c>
      <c r="C321" s="21" t="s">
        <v>27</v>
      </c>
      <c r="D321" s="19" t="s">
        <v>66</v>
      </c>
      <c r="E321" s="360">
        <f>1875*12</f>
        <v>22500</v>
      </c>
      <c r="F321" s="198"/>
      <c r="G321" s="28">
        <f>E321/2*0.95</f>
        <v>10687.5</v>
      </c>
      <c r="H321" s="28">
        <f>+E321/M321</f>
        <v>1875</v>
      </c>
      <c r="I321" s="28" t="s">
        <v>731</v>
      </c>
      <c r="J321" s="199"/>
      <c r="L321" s="28"/>
      <c r="M321" s="122">
        <v>12</v>
      </c>
      <c r="N321" s="28">
        <f>G321</f>
        <v>10687.5</v>
      </c>
      <c r="O321" s="3">
        <f t="shared" ref="O321" si="123">N321/5</f>
        <v>2137.5</v>
      </c>
      <c r="P321" s="3"/>
      <c r="Q321" s="3">
        <f>H321*0.9</f>
        <v>1687.5</v>
      </c>
      <c r="S321" s="3">
        <f t="shared" ref="S321" si="124">E321*0.9</f>
        <v>20250</v>
      </c>
      <c r="T321" s="3"/>
    </row>
    <row r="322" spans="1:21" s="24" customFormat="1" x14ac:dyDescent="0.25">
      <c r="A322" s="21" t="s">
        <v>1400</v>
      </c>
      <c r="B322" s="48" t="s">
        <v>944</v>
      </c>
      <c r="C322" s="21" t="s">
        <v>27</v>
      </c>
      <c r="D322" s="19" t="s">
        <v>66</v>
      </c>
      <c r="E322" s="360"/>
      <c r="F322" s="360">
        <f>875*12</f>
        <v>10500</v>
      </c>
      <c r="G322" s="28"/>
      <c r="H322" s="28"/>
      <c r="J322" s="28">
        <f>F322/2*0.95</f>
        <v>4987.5</v>
      </c>
      <c r="K322" s="28">
        <f>+F322/M322</f>
        <v>875</v>
      </c>
      <c r="L322" s="28" t="s">
        <v>731</v>
      </c>
      <c r="M322" s="122">
        <v>12</v>
      </c>
      <c r="N322" s="28"/>
      <c r="O322" s="3"/>
      <c r="P322" s="3"/>
      <c r="Q322" s="3"/>
      <c r="S322" s="3"/>
      <c r="T322" s="3">
        <f t="shared" ref="T322" si="125">F322*0.9</f>
        <v>9450</v>
      </c>
    </row>
    <row r="323" spans="1:21" s="24" customFormat="1" x14ac:dyDescent="0.25">
      <c r="A323" s="21" t="s">
        <v>1401</v>
      </c>
      <c r="B323" s="48" t="s">
        <v>1240</v>
      </c>
      <c r="C323" s="21" t="s">
        <v>27</v>
      </c>
      <c r="D323" s="19" t="s">
        <v>66</v>
      </c>
      <c r="E323" s="360">
        <f>1095*20</f>
        <v>21900</v>
      </c>
      <c r="F323" s="360"/>
      <c r="G323" s="28">
        <f t="shared" ref="G323" si="126">E323/4*0.95</f>
        <v>5201.25</v>
      </c>
      <c r="H323" s="28">
        <f>E323/M323</f>
        <v>1095</v>
      </c>
      <c r="I323" s="28" t="s">
        <v>731</v>
      </c>
      <c r="K323" s="28"/>
      <c r="M323" s="60">
        <v>20</v>
      </c>
      <c r="N323" s="28">
        <f>G323</f>
        <v>5201.25</v>
      </c>
      <c r="O323" s="3">
        <f t="shared" ref="O323" si="127">N323/5</f>
        <v>1040.25</v>
      </c>
      <c r="P323" s="3"/>
      <c r="Q323" s="3">
        <f>H323*0.9</f>
        <v>985.5</v>
      </c>
      <c r="S323" s="3">
        <f t="shared" ref="S323" si="128">E323*0.9</f>
        <v>19710</v>
      </c>
      <c r="T323" s="3"/>
    </row>
    <row r="324" spans="1:21" s="24" customFormat="1" x14ac:dyDescent="0.25">
      <c r="A324" s="21" t="s">
        <v>1402</v>
      </c>
      <c r="B324" s="48" t="s">
        <v>1241</v>
      </c>
      <c r="C324" s="21" t="s">
        <v>27</v>
      </c>
      <c r="D324" s="19" t="s">
        <v>66</v>
      </c>
      <c r="E324" s="360"/>
      <c r="F324" s="360">
        <f>520*20</f>
        <v>10400</v>
      </c>
      <c r="G324" s="28"/>
      <c r="H324" s="28"/>
      <c r="I324" s="203"/>
      <c r="J324" s="28">
        <f>F324/2*0.95</f>
        <v>4940</v>
      </c>
      <c r="K324" s="28">
        <f>F324/M324</f>
        <v>520</v>
      </c>
      <c r="L324" s="28" t="s">
        <v>731</v>
      </c>
      <c r="M324" s="60">
        <v>20</v>
      </c>
      <c r="N324" s="28"/>
      <c r="O324" s="3"/>
      <c r="P324" s="3"/>
      <c r="Q324" s="3"/>
      <c r="S324" s="3"/>
      <c r="T324" s="3">
        <f t="shared" ref="T324" si="129">F324*0.9</f>
        <v>9360</v>
      </c>
    </row>
    <row r="325" spans="1:21" s="204" customFormat="1" x14ac:dyDescent="0.25">
      <c r="A325" s="21" t="s">
        <v>1403</v>
      </c>
      <c r="B325" s="48" t="s">
        <v>895</v>
      </c>
      <c r="C325" s="21" t="s">
        <v>27</v>
      </c>
      <c r="D325" s="19" t="s">
        <v>66</v>
      </c>
      <c r="E325" s="360">
        <f>1600*15</f>
        <v>24000</v>
      </c>
      <c r="F325" s="360"/>
      <c r="G325" s="28">
        <f>E325/3*0.95</f>
        <v>7600</v>
      </c>
      <c r="H325" s="28">
        <f>E325/M325</f>
        <v>1600</v>
      </c>
      <c r="I325" s="28"/>
      <c r="J325" s="28"/>
      <c r="K325" s="28"/>
      <c r="L325" s="28"/>
      <c r="M325" s="122">
        <v>15</v>
      </c>
      <c r="N325" s="28">
        <f>G325</f>
        <v>7600</v>
      </c>
      <c r="O325" s="3">
        <f t="shared" ref="O325" si="130">N325/5</f>
        <v>1520</v>
      </c>
      <c r="P325" s="226"/>
      <c r="Q325" s="3">
        <f>H325*0.9</f>
        <v>1440</v>
      </c>
      <c r="S325" s="3">
        <f t="shared" ref="S325" si="131">E325*0.9</f>
        <v>21600</v>
      </c>
      <c r="T325" s="3"/>
      <c r="U325" s="24"/>
    </row>
    <row r="326" spans="1:21" s="204" customFormat="1" x14ac:dyDescent="0.25">
      <c r="A326" s="21" t="s">
        <v>1404</v>
      </c>
      <c r="B326" s="48" t="s">
        <v>896</v>
      </c>
      <c r="C326" s="21" t="s">
        <v>27</v>
      </c>
      <c r="D326" s="19" t="s">
        <v>66</v>
      </c>
      <c r="E326" s="360"/>
      <c r="F326" s="360">
        <f>600*15</f>
        <v>9000</v>
      </c>
      <c r="G326" s="28"/>
      <c r="H326" s="28"/>
      <c r="I326" s="28"/>
      <c r="J326" s="28">
        <f>+F326/2*0.95</f>
        <v>4275</v>
      </c>
      <c r="K326" s="28">
        <f>F326/M326</f>
        <v>600</v>
      </c>
      <c r="L326" s="28"/>
      <c r="M326" s="122">
        <v>15</v>
      </c>
      <c r="N326" s="28"/>
      <c r="O326" s="3"/>
      <c r="P326" s="226"/>
      <c r="Q326" s="3"/>
      <c r="S326" s="3"/>
      <c r="T326" s="3">
        <f>F326*0.9</f>
        <v>8100</v>
      </c>
      <c r="U326" s="24"/>
    </row>
    <row r="327" spans="1:21" s="204" customFormat="1" x14ac:dyDescent="0.25">
      <c r="A327" s="21" t="s">
        <v>1405</v>
      </c>
      <c r="B327" s="48" t="s">
        <v>1242</v>
      </c>
      <c r="C327" s="21" t="s">
        <v>27</v>
      </c>
      <c r="D327" s="19" t="s">
        <v>66</v>
      </c>
      <c r="E327" s="360">
        <f>1095*20</f>
        <v>21900</v>
      </c>
      <c r="F327" s="360"/>
      <c r="G327" s="28">
        <f t="shared" ref="G327" si="132">E327/4*0.95</f>
        <v>5201.25</v>
      </c>
      <c r="H327" s="28">
        <f>E327/M327</f>
        <v>1095</v>
      </c>
      <c r="I327" s="28"/>
      <c r="J327" s="28"/>
      <c r="K327" s="28"/>
      <c r="L327" s="28"/>
      <c r="M327" s="122">
        <v>20</v>
      </c>
      <c r="N327" s="28">
        <f>G327</f>
        <v>5201.25</v>
      </c>
      <c r="O327" s="3">
        <f t="shared" ref="O327" si="133">N327/5</f>
        <v>1040.25</v>
      </c>
      <c r="P327" s="226"/>
      <c r="Q327" s="3">
        <f>H327*0.9</f>
        <v>985.5</v>
      </c>
      <c r="S327" s="3">
        <f t="shared" ref="S327" si="134">E327*0.9</f>
        <v>19710</v>
      </c>
      <c r="T327" s="3"/>
      <c r="U327" s="24"/>
    </row>
    <row r="328" spans="1:21" s="204" customFormat="1" x14ac:dyDescent="0.25">
      <c r="A328" s="21" t="s">
        <v>1406</v>
      </c>
      <c r="B328" s="48" t="s">
        <v>1243</v>
      </c>
      <c r="C328" s="21" t="s">
        <v>27</v>
      </c>
      <c r="D328" s="19" t="s">
        <v>66</v>
      </c>
      <c r="E328" s="360"/>
      <c r="F328" s="360">
        <f>520*20</f>
        <v>10400</v>
      </c>
      <c r="G328" s="28"/>
      <c r="H328" s="28"/>
      <c r="I328" s="28"/>
      <c r="J328" s="28">
        <f>+F328/2*0.95</f>
        <v>4940</v>
      </c>
      <c r="K328" s="28">
        <f>F328/M328</f>
        <v>520</v>
      </c>
      <c r="L328" s="28"/>
      <c r="M328" s="122">
        <v>20</v>
      </c>
      <c r="N328" s="28"/>
      <c r="O328" s="3"/>
      <c r="P328" s="226"/>
      <c r="Q328" s="3"/>
      <c r="S328" s="3"/>
      <c r="T328" s="3">
        <f t="shared" ref="T328" si="135">F328*0.9</f>
        <v>9360</v>
      </c>
      <c r="U328" s="24"/>
    </row>
    <row r="329" spans="1:21" s="204" customFormat="1" x14ac:dyDescent="0.25">
      <c r="A329" s="21" t="s">
        <v>1407</v>
      </c>
      <c r="B329" s="48" t="s">
        <v>362</v>
      </c>
      <c r="C329" s="21" t="s">
        <v>27</v>
      </c>
      <c r="D329" s="19" t="s">
        <v>66</v>
      </c>
      <c r="E329" s="360">
        <f>1095*20</f>
        <v>21900</v>
      </c>
      <c r="F329" s="360"/>
      <c r="G329" s="28">
        <f t="shared" ref="G329" si="136">E329/4*0.95</f>
        <v>5201.25</v>
      </c>
      <c r="H329" s="28">
        <f>E329/M329</f>
        <v>1095</v>
      </c>
      <c r="I329" s="203"/>
      <c r="J329" s="28"/>
      <c r="K329" s="28"/>
      <c r="L329" s="28"/>
      <c r="M329" s="122">
        <v>20</v>
      </c>
      <c r="N329" s="28">
        <f>G329</f>
        <v>5201.25</v>
      </c>
      <c r="O329" s="3">
        <f t="shared" ref="O329" si="137">N329/5</f>
        <v>1040.25</v>
      </c>
      <c r="P329" s="226"/>
      <c r="Q329" s="3">
        <f>H329*0.9</f>
        <v>985.5</v>
      </c>
      <c r="S329" s="3">
        <f t="shared" ref="S329" si="138">E329*0.9</f>
        <v>19710</v>
      </c>
      <c r="T329" s="3"/>
      <c r="U329" s="24"/>
    </row>
    <row r="330" spans="1:21" s="204" customFormat="1" x14ac:dyDescent="0.25">
      <c r="A330" s="21" t="s">
        <v>1408</v>
      </c>
      <c r="B330" s="48" t="s">
        <v>495</v>
      </c>
      <c r="C330" s="21" t="s">
        <v>27</v>
      </c>
      <c r="D330" s="19" t="s">
        <v>66</v>
      </c>
      <c r="E330" s="360"/>
      <c r="F330" s="360">
        <f>520*20</f>
        <v>10400</v>
      </c>
      <c r="G330" s="28"/>
      <c r="H330" s="28"/>
      <c r="I330" s="203"/>
      <c r="J330" s="28">
        <f>+F330/2*0.95</f>
        <v>4940</v>
      </c>
      <c r="K330" s="28">
        <f>F330/M330</f>
        <v>520</v>
      </c>
      <c r="L330" s="28"/>
      <c r="M330" s="122">
        <v>20</v>
      </c>
      <c r="N330" s="28"/>
      <c r="O330" s="3"/>
      <c r="P330" s="226"/>
      <c r="S330" s="3"/>
      <c r="T330" s="3">
        <f t="shared" ref="T330" si="139">F330*0.9</f>
        <v>9360</v>
      </c>
      <c r="U330" s="24"/>
    </row>
    <row r="331" spans="1:21" s="24" customFormat="1" x14ac:dyDescent="0.25">
      <c r="A331" s="21" t="s">
        <v>1409</v>
      </c>
      <c r="B331" s="48" t="s">
        <v>489</v>
      </c>
      <c r="C331" s="21" t="s">
        <v>445</v>
      </c>
      <c r="D331" s="19" t="s">
        <v>71</v>
      </c>
      <c r="E331" s="360">
        <v>31200</v>
      </c>
      <c r="F331" s="198"/>
      <c r="G331" s="28">
        <f t="shared" ref="G331" si="140">E331/4*0.95</f>
        <v>7410</v>
      </c>
      <c r="H331" s="28">
        <f>E331/M331</f>
        <v>1560</v>
      </c>
      <c r="I331" s="28">
        <f t="shared" ref="I331" si="141">H331*5*1.01/6</f>
        <v>1313</v>
      </c>
      <c r="J331" s="199"/>
      <c r="M331" s="197">
        <v>20</v>
      </c>
      <c r="N331" s="28">
        <f>G331</f>
        <v>7410</v>
      </c>
      <c r="O331" s="3">
        <f t="shared" ref="O331" si="142">N331/5</f>
        <v>1482</v>
      </c>
      <c r="P331" s="3">
        <f t="shared" ref="P331" si="143">N331*1.01/6</f>
        <v>1247.3500000000001</v>
      </c>
      <c r="Q331" s="3">
        <f>H331*0.9</f>
        <v>1404</v>
      </c>
      <c r="R331" s="28">
        <f t="shared" ref="R331" si="144">Q331*5*1.01/6</f>
        <v>1181.7</v>
      </c>
      <c r="S331" s="3">
        <f t="shared" ref="S331" si="145">E331*0.9</f>
        <v>28080</v>
      </c>
      <c r="T331" s="3"/>
    </row>
    <row r="332" spans="1:21" s="24" customFormat="1" x14ac:dyDescent="0.25">
      <c r="A332" s="21" t="s">
        <v>1410</v>
      </c>
      <c r="B332" s="48" t="s">
        <v>490</v>
      </c>
      <c r="C332" s="21" t="s">
        <v>445</v>
      </c>
      <c r="D332" s="19" t="s">
        <v>71</v>
      </c>
      <c r="E332" s="360"/>
      <c r="F332" s="360">
        <v>12000</v>
      </c>
      <c r="G332" s="28"/>
      <c r="H332" s="28"/>
      <c r="L332" s="199">
        <f>F332/M332</f>
        <v>500</v>
      </c>
      <c r="M332" s="197">
        <v>24</v>
      </c>
      <c r="N332" s="28"/>
      <c r="O332" s="3"/>
      <c r="P332" s="3"/>
      <c r="Q332" s="3"/>
      <c r="R332" s="28"/>
      <c r="S332" s="3"/>
      <c r="T332" s="3">
        <f t="shared" ref="T332" si="146">F332*0.9</f>
        <v>10800</v>
      </c>
    </row>
    <row r="333" spans="1:21" s="24" customFormat="1" x14ac:dyDescent="0.25">
      <c r="A333" s="21" t="s">
        <v>1411</v>
      </c>
      <c r="B333" s="48" t="s">
        <v>441</v>
      </c>
      <c r="C333" s="21" t="s">
        <v>52</v>
      </c>
      <c r="D333" s="19" t="s">
        <v>71</v>
      </c>
      <c r="E333" s="360">
        <v>23200</v>
      </c>
      <c r="F333" s="198"/>
      <c r="G333" s="28">
        <f t="shared" ref="G333" si="147">E333/4*0.95</f>
        <v>5510</v>
      </c>
      <c r="H333" s="28">
        <f>E333/M333</f>
        <v>1160</v>
      </c>
      <c r="I333" s="28">
        <f t="shared" ref="I333" si="148">H333*5*1.01/6</f>
        <v>976.33333333333337</v>
      </c>
      <c r="L333" s="199"/>
      <c r="M333" s="197">
        <v>20</v>
      </c>
      <c r="N333" s="28">
        <f>G333</f>
        <v>5510</v>
      </c>
      <c r="O333" s="3">
        <f t="shared" ref="O333" si="149">N333/5</f>
        <v>1102</v>
      </c>
      <c r="P333" s="3">
        <f t="shared" ref="P333" si="150">N333*1.01/6</f>
        <v>927.51666666666677</v>
      </c>
      <c r="Q333" s="3">
        <f>H333*0.9</f>
        <v>1044</v>
      </c>
      <c r="R333" s="28">
        <f t="shared" ref="R333" si="151">Q333*5*1.01/6</f>
        <v>878.69999999999993</v>
      </c>
      <c r="S333" s="3">
        <f t="shared" ref="S333" si="152">E333*0.9</f>
        <v>20880</v>
      </c>
      <c r="T333" s="3"/>
    </row>
    <row r="334" spans="1:21" s="24" customFormat="1" x14ac:dyDescent="0.25">
      <c r="A334" s="21" t="s">
        <v>1412</v>
      </c>
      <c r="B334" s="48" t="s">
        <v>485</v>
      </c>
      <c r="C334" s="21" t="s">
        <v>52</v>
      </c>
      <c r="D334" s="19" t="s">
        <v>71</v>
      </c>
      <c r="E334" s="360"/>
      <c r="F334" s="360">
        <v>9000</v>
      </c>
      <c r="G334" s="28"/>
      <c r="H334" s="28"/>
      <c r="L334" s="199">
        <f>F334/M334</f>
        <v>375</v>
      </c>
      <c r="M334" s="197">
        <v>24</v>
      </c>
      <c r="N334" s="28"/>
      <c r="O334" s="3"/>
      <c r="P334" s="3"/>
      <c r="Q334" s="3"/>
      <c r="R334" s="28"/>
      <c r="S334" s="3"/>
      <c r="T334" s="3">
        <f t="shared" ref="T334" si="153">F334*0.9</f>
        <v>8100</v>
      </c>
    </row>
    <row r="335" spans="1:21" s="24" customFormat="1" x14ac:dyDescent="0.25">
      <c r="A335" s="21" t="s">
        <v>1413</v>
      </c>
      <c r="B335" s="48" t="s">
        <v>442</v>
      </c>
      <c r="C335" s="21" t="s">
        <v>52</v>
      </c>
      <c r="D335" s="19" t="s">
        <v>71</v>
      </c>
      <c r="E335" s="360">
        <v>23200</v>
      </c>
      <c r="F335" s="360"/>
      <c r="G335" s="28">
        <f t="shared" ref="G335" si="154">E335/4*0.95</f>
        <v>5510</v>
      </c>
      <c r="H335" s="28">
        <f>E335/M335</f>
        <v>1160</v>
      </c>
      <c r="I335" s="28">
        <f t="shared" ref="I335" si="155">H335*5*1.01/6</f>
        <v>976.33333333333337</v>
      </c>
      <c r="L335" s="199"/>
      <c r="M335" s="197">
        <v>20</v>
      </c>
      <c r="N335" s="28">
        <f>G335</f>
        <v>5510</v>
      </c>
      <c r="O335" s="3">
        <f t="shared" ref="O335" si="156">N335/5</f>
        <v>1102</v>
      </c>
      <c r="P335" s="3">
        <f t="shared" ref="P335" si="157">N335*1.01/6</f>
        <v>927.51666666666677</v>
      </c>
      <c r="Q335" s="3">
        <f>H335*0.9</f>
        <v>1044</v>
      </c>
      <c r="R335" s="28">
        <f t="shared" ref="R335" si="158">Q335*5*1.01/6</f>
        <v>878.69999999999993</v>
      </c>
      <c r="S335" s="3">
        <f t="shared" ref="S335" si="159">E335*0.9</f>
        <v>20880</v>
      </c>
      <c r="T335" s="3"/>
    </row>
    <row r="336" spans="1:21" s="24" customFormat="1" x14ac:dyDescent="0.25">
      <c r="A336" s="21" t="s">
        <v>1414</v>
      </c>
      <c r="B336" s="48" t="s">
        <v>486</v>
      </c>
      <c r="C336" s="21" t="s">
        <v>52</v>
      </c>
      <c r="D336" s="19" t="s">
        <v>71</v>
      </c>
      <c r="E336" s="360"/>
      <c r="F336" s="360">
        <v>9000</v>
      </c>
      <c r="G336" s="28"/>
      <c r="H336" s="28"/>
      <c r="L336" s="199">
        <f>F336/M336</f>
        <v>375</v>
      </c>
      <c r="M336" s="197">
        <v>24</v>
      </c>
      <c r="N336" s="28"/>
      <c r="O336" s="3"/>
      <c r="P336" s="3"/>
      <c r="Q336" s="3"/>
      <c r="R336" s="28"/>
      <c r="S336" s="3"/>
      <c r="T336" s="3">
        <f t="shared" ref="T336" si="160">F336*0.9</f>
        <v>8100</v>
      </c>
    </row>
    <row r="337" spans="1:22" s="24" customFormat="1" x14ac:dyDescent="0.25">
      <c r="A337" s="21" t="s">
        <v>1415</v>
      </c>
      <c r="B337" s="48" t="s">
        <v>444</v>
      </c>
      <c r="C337" s="21" t="s">
        <v>52</v>
      </c>
      <c r="D337" s="19" t="s">
        <v>71</v>
      </c>
      <c r="E337" s="360">
        <v>26600</v>
      </c>
      <c r="F337" s="360"/>
      <c r="G337" s="28">
        <f t="shared" ref="G337" si="161">E337/4*0.95</f>
        <v>6317.5</v>
      </c>
      <c r="H337" s="28">
        <f>E337/M337</f>
        <v>1330</v>
      </c>
      <c r="I337" s="28">
        <f t="shared" ref="I337" si="162">H337*5*1.01/6</f>
        <v>1119.4166666666667</v>
      </c>
      <c r="L337" s="199"/>
      <c r="M337" s="197">
        <v>20</v>
      </c>
      <c r="N337" s="28">
        <f>G337</f>
        <v>6317.5</v>
      </c>
      <c r="O337" s="3">
        <f t="shared" ref="O337" si="163">N337/5</f>
        <v>1263.5</v>
      </c>
      <c r="P337" s="3">
        <f t="shared" ref="P337" si="164">N337*1.01/6</f>
        <v>1063.4458333333334</v>
      </c>
      <c r="Q337" s="3">
        <f>H337*0.9</f>
        <v>1197</v>
      </c>
      <c r="R337" s="28">
        <f t="shared" ref="R337" si="165">Q337*5*1.01/6</f>
        <v>1007.475</v>
      </c>
      <c r="S337" s="3">
        <f t="shared" ref="S337" si="166">E337*0.9</f>
        <v>23940</v>
      </c>
      <c r="T337" s="3"/>
    </row>
    <row r="338" spans="1:22" s="24" customFormat="1" x14ac:dyDescent="0.25">
      <c r="A338" s="21" t="s">
        <v>1416</v>
      </c>
      <c r="B338" s="48" t="s">
        <v>487</v>
      </c>
      <c r="C338" s="21" t="s">
        <v>52</v>
      </c>
      <c r="D338" s="19" t="s">
        <v>71</v>
      </c>
      <c r="E338" s="360"/>
      <c r="F338" s="360">
        <v>12000</v>
      </c>
      <c r="G338" s="28"/>
      <c r="H338" s="28"/>
      <c r="L338" s="199">
        <f>F338/M338</f>
        <v>500</v>
      </c>
      <c r="M338" s="197">
        <v>24</v>
      </c>
      <c r="N338" s="28"/>
      <c r="O338" s="3"/>
      <c r="P338" s="3"/>
      <c r="Q338" s="3"/>
      <c r="R338" s="28"/>
      <c r="S338" s="3"/>
      <c r="T338" s="3">
        <f t="shared" ref="T338" si="167">F338*0.9</f>
        <v>10800</v>
      </c>
    </row>
    <row r="339" spans="1:22" s="24" customFormat="1" x14ac:dyDescent="0.25">
      <c r="A339" s="21" t="s">
        <v>1417</v>
      </c>
      <c r="B339" s="48" t="s">
        <v>443</v>
      </c>
      <c r="C339" s="21" t="s">
        <v>52</v>
      </c>
      <c r="D339" s="19" t="s">
        <v>71</v>
      </c>
      <c r="E339" s="360">
        <v>20600</v>
      </c>
      <c r="F339" s="360"/>
      <c r="G339" s="28">
        <f t="shared" ref="G339" si="168">E339/4*0.95</f>
        <v>4892.5</v>
      </c>
      <c r="H339" s="28">
        <f>E339/M339</f>
        <v>1030</v>
      </c>
      <c r="I339" s="28">
        <f t="shared" ref="I339" si="169">H339*5*1.01/6</f>
        <v>866.91666666666663</v>
      </c>
      <c r="L339" s="199"/>
      <c r="M339" s="197">
        <v>20</v>
      </c>
      <c r="N339" s="28">
        <f>G339</f>
        <v>4892.5</v>
      </c>
      <c r="O339" s="3">
        <f t="shared" ref="O339" si="170">N339/5</f>
        <v>978.5</v>
      </c>
      <c r="P339" s="3">
        <f t="shared" ref="P339" si="171">N339*1.01/6</f>
        <v>823.57083333333333</v>
      </c>
      <c r="Q339" s="3">
        <f>H339*0.9</f>
        <v>927</v>
      </c>
      <c r="R339" s="28">
        <f t="shared" ref="R339" si="172">Q339*5*1.01/6</f>
        <v>780.22500000000002</v>
      </c>
      <c r="S339" s="3">
        <f t="shared" ref="S339" si="173">E339*0.9</f>
        <v>18540</v>
      </c>
      <c r="T339" s="3"/>
    </row>
    <row r="340" spans="1:22" s="24" customFormat="1" x14ac:dyDescent="0.25">
      <c r="A340" s="21" t="s">
        <v>1418</v>
      </c>
      <c r="B340" s="48" t="s">
        <v>488</v>
      </c>
      <c r="C340" s="21" t="s">
        <v>52</v>
      </c>
      <c r="D340" s="19" t="s">
        <v>71</v>
      </c>
      <c r="E340" s="360"/>
      <c r="F340" s="360">
        <v>8000</v>
      </c>
      <c r="G340" s="28"/>
      <c r="H340" s="28"/>
      <c r="L340" s="199">
        <f>F340/M340</f>
        <v>333.33333333333331</v>
      </c>
      <c r="M340" s="197">
        <v>24</v>
      </c>
      <c r="N340" s="28"/>
      <c r="O340" s="3"/>
      <c r="P340" s="3"/>
      <c r="Q340" s="3"/>
      <c r="R340" s="28"/>
      <c r="S340" s="3"/>
      <c r="T340" s="3">
        <f t="shared" ref="T340" si="174">F340*0.9</f>
        <v>7200</v>
      </c>
    </row>
    <row r="341" spans="1:22" s="24" customFormat="1" x14ac:dyDescent="0.25">
      <c r="A341" s="21" t="s">
        <v>1419</v>
      </c>
      <c r="B341" s="48" t="s">
        <v>1846</v>
      </c>
      <c r="C341" s="21" t="s">
        <v>276</v>
      </c>
      <c r="D341" s="19" t="s">
        <v>376</v>
      </c>
      <c r="E341" s="360">
        <v>24000</v>
      </c>
      <c r="F341" s="198"/>
      <c r="G341" s="28">
        <f t="shared" ref="G341" si="175">E341/4*0.95</f>
        <v>5700</v>
      </c>
      <c r="H341" s="28">
        <f>E341/M341</f>
        <v>1200</v>
      </c>
      <c r="I341" s="28">
        <f t="shared" ref="I341" si="176">H341*5*1.01/6</f>
        <v>1010</v>
      </c>
      <c r="L341" s="199"/>
      <c r="M341" s="197">
        <v>20</v>
      </c>
      <c r="N341" s="28"/>
      <c r="O341" s="3"/>
      <c r="P341" s="3"/>
      <c r="Q341" s="3"/>
      <c r="R341" s="28"/>
      <c r="S341" s="3"/>
      <c r="T341" s="3"/>
      <c r="V341" s="366"/>
    </row>
    <row r="342" spans="1:22" s="24" customFormat="1" x14ac:dyDescent="0.25">
      <c r="A342" s="21" t="s">
        <v>1420</v>
      </c>
      <c r="B342" s="48" t="s">
        <v>484</v>
      </c>
      <c r="C342" s="21" t="s">
        <v>276</v>
      </c>
      <c r="D342" s="19" t="s">
        <v>376</v>
      </c>
      <c r="E342" s="360"/>
      <c r="F342" s="360">
        <v>10350</v>
      </c>
      <c r="G342" s="28"/>
      <c r="H342" s="28"/>
      <c r="L342" s="199">
        <f>F342/M342</f>
        <v>431.25</v>
      </c>
      <c r="M342" s="197">
        <v>24</v>
      </c>
      <c r="N342" s="28"/>
      <c r="O342" s="3"/>
      <c r="P342" s="3"/>
      <c r="Q342" s="3"/>
      <c r="R342" s="28"/>
      <c r="S342" s="3"/>
      <c r="T342" s="3">
        <f t="shared" ref="T342" si="177">F342*0.9</f>
        <v>9315</v>
      </c>
    </row>
    <row r="343" spans="1:22" s="24" customFormat="1" x14ac:dyDescent="0.25">
      <c r="A343" s="21" t="s">
        <v>1421</v>
      </c>
      <c r="B343" s="48" t="s">
        <v>1844</v>
      </c>
      <c r="C343" s="21" t="s">
        <v>276</v>
      </c>
      <c r="D343" s="19" t="s">
        <v>376</v>
      </c>
      <c r="E343" s="360">
        <v>22050</v>
      </c>
      <c r="F343" s="198"/>
      <c r="G343" s="28">
        <f t="shared" ref="G343" si="178">E343/4*0.95</f>
        <v>5236.875</v>
      </c>
      <c r="H343" s="28">
        <f>E343/M343</f>
        <v>1102.5</v>
      </c>
      <c r="I343" s="28">
        <f t="shared" ref="I343" si="179">H343*5*1.01/6</f>
        <v>927.9375</v>
      </c>
      <c r="L343" s="199"/>
      <c r="M343" s="197">
        <v>20</v>
      </c>
      <c r="N343" s="28"/>
      <c r="O343" s="3"/>
      <c r="P343" s="3"/>
      <c r="Q343" s="3"/>
      <c r="R343" s="28"/>
      <c r="S343" s="3"/>
      <c r="T343" s="3"/>
      <c r="V343" s="366"/>
    </row>
    <row r="344" spans="1:22" s="24" customFormat="1" x14ac:dyDescent="0.25">
      <c r="A344" s="21" t="s">
        <v>1422</v>
      </c>
      <c r="B344" s="48" t="s">
        <v>480</v>
      </c>
      <c r="C344" s="21" t="s">
        <v>276</v>
      </c>
      <c r="D344" s="19" t="s">
        <v>376</v>
      </c>
      <c r="E344" s="360"/>
      <c r="F344" s="360">
        <v>7860</v>
      </c>
      <c r="G344" s="28"/>
      <c r="H344" s="28"/>
      <c r="L344" s="199">
        <f>F344/M344</f>
        <v>393</v>
      </c>
      <c r="M344" s="197">
        <v>20</v>
      </c>
      <c r="N344" s="28"/>
      <c r="O344" s="3"/>
      <c r="P344" s="3"/>
      <c r="Q344" s="3"/>
      <c r="R344" s="28"/>
      <c r="S344" s="3"/>
      <c r="T344" s="3">
        <f>F344*0.9</f>
        <v>7074</v>
      </c>
      <c r="V344" s="366"/>
    </row>
    <row r="345" spans="1:22" s="24" customFormat="1" x14ac:dyDescent="0.25">
      <c r="A345" s="21" t="s">
        <v>1423</v>
      </c>
      <c r="B345" s="50" t="s">
        <v>1845</v>
      </c>
      <c r="C345" s="21" t="s">
        <v>276</v>
      </c>
      <c r="D345" s="19" t="s">
        <v>376</v>
      </c>
      <c r="E345" s="360">
        <v>22050</v>
      </c>
      <c r="F345" s="198"/>
      <c r="G345" s="28">
        <f t="shared" ref="G345" si="180">E345/4*0.95</f>
        <v>5236.875</v>
      </c>
      <c r="H345" s="28">
        <f>E345/M345</f>
        <v>1102.5</v>
      </c>
      <c r="I345" s="28">
        <f t="shared" ref="I345" si="181">H345*5*1.01/6</f>
        <v>927.9375</v>
      </c>
      <c r="L345" s="199"/>
      <c r="M345" s="197">
        <v>20</v>
      </c>
      <c r="N345" s="28"/>
      <c r="O345" s="3"/>
      <c r="P345" s="3"/>
      <c r="Q345" s="3"/>
      <c r="R345" s="28"/>
      <c r="S345" s="3"/>
      <c r="T345" s="3"/>
      <c r="V345" s="366"/>
    </row>
    <row r="346" spans="1:22" s="24" customFormat="1" x14ac:dyDescent="0.25">
      <c r="A346" s="21" t="s">
        <v>1424</v>
      </c>
      <c r="B346" s="50" t="s">
        <v>482</v>
      </c>
      <c r="C346" s="21" t="s">
        <v>276</v>
      </c>
      <c r="D346" s="19" t="s">
        <v>376</v>
      </c>
      <c r="E346" s="360"/>
      <c r="F346" s="360">
        <v>7860</v>
      </c>
      <c r="G346" s="28"/>
      <c r="H346" s="28"/>
      <c r="L346" s="199">
        <f>F346/M346</f>
        <v>393</v>
      </c>
      <c r="M346" s="197">
        <v>20</v>
      </c>
      <c r="N346" s="28"/>
      <c r="O346" s="22"/>
      <c r="P346" s="3"/>
      <c r="S346" s="3"/>
      <c r="T346" s="3">
        <f t="shared" ref="T346" si="182">F346*0.9</f>
        <v>7074</v>
      </c>
    </row>
    <row r="347" spans="1:22" s="24" customFormat="1" x14ac:dyDescent="0.25">
      <c r="A347" s="21" t="s">
        <v>1425</v>
      </c>
      <c r="B347" s="367" t="s">
        <v>1820</v>
      </c>
      <c r="C347" s="21" t="s">
        <v>48</v>
      </c>
      <c r="D347" s="19" t="s">
        <v>69</v>
      </c>
      <c r="E347" s="360">
        <v>19600</v>
      </c>
      <c r="F347" s="198"/>
      <c r="G347" s="28">
        <f t="shared" ref="G347" si="183">E347/4*0.95</f>
        <v>4655</v>
      </c>
      <c r="H347" s="28">
        <f>E347/M347</f>
        <v>980</v>
      </c>
      <c r="I347" s="368"/>
      <c r="L347" s="199"/>
      <c r="M347" s="197">
        <v>20</v>
      </c>
      <c r="N347" s="28"/>
      <c r="O347" s="3"/>
      <c r="P347" s="3"/>
      <c r="Q347" s="3"/>
      <c r="S347" s="3"/>
      <c r="T347" s="3"/>
      <c r="V347" s="366"/>
    </row>
    <row r="348" spans="1:22" s="24" customFormat="1" x14ac:dyDescent="0.25">
      <c r="A348" s="21" t="s">
        <v>1861</v>
      </c>
      <c r="B348" s="50" t="s">
        <v>884</v>
      </c>
      <c r="C348" s="21" t="s">
        <v>48</v>
      </c>
      <c r="D348" s="19" t="s">
        <v>69</v>
      </c>
      <c r="E348" s="360"/>
      <c r="F348" s="360">
        <v>6500</v>
      </c>
      <c r="G348" s="28"/>
      <c r="H348" s="28"/>
      <c r="K348" s="199">
        <f>F348/M348</f>
        <v>325</v>
      </c>
      <c r="M348" s="197">
        <v>20</v>
      </c>
      <c r="N348" s="28"/>
      <c r="O348" s="3"/>
      <c r="P348" s="3"/>
      <c r="Q348" s="3"/>
      <c r="S348" s="3"/>
      <c r="T348" s="3">
        <f t="shared" ref="T348" si="184">F348*0.9</f>
        <v>5850</v>
      </c>
      <c r="V348" s="354"/>
    </row>
    <row r="349" spans="1:22" s="18" customFormat="1" x14ac:dyDescent="0.25">
      <c r="A349" s="21" t="s">
        <v>1862</v>
      </c>
      <c r="B349" s="50" t="s">
        <v>1821</v>
      </c>
      <c r="C349" s="21" t="s">
        <v>48</v>
      </c>
      <c r="D349" s="19" t="s">
        <v>69</v>
      </c>
      <c r="E349" s="360">
        <v>10400</v>
      </c>
      <c r="F349" s="198"/>
      <c r="G349" s="28">
        <f t="shared" ref="G349:G352" si="185">E349/4*0.95</f>
        <v>2470</v>
      </c>
      <c r="H349" s="28">
        <f t="shared" ref="H349:H352" si="186">E349/M349</f>
        <v>520</v>
      </c>
      <c r="I349" s="28"/>
      <c r="J349" s="94"/>
      <c r="M349" s="197">
        <v>20</v>
      </c>
      <c r="N349" s="28">
        <f>G349</f>
        <v>2470</v>
      </c>
      <c r="O349" s="3">
        <f t="shared" ref="O349" si="187">N349/5</f>
        <v>494</v>
      </c>
      <c r="P349" s="3"/>
      <c r="Q349" s="3">
        <f>H349*0.9</f>
        <v>468</v>
      </c>
      <c r="S349" s="3">
        <f t="shared" ref="S349" si="188">E349*0.9</f>
        <v>9360</v>
      </c>
      <c r="T349" s="3"/>
      <c r="U349" s="24"/>
      <c r="V349" s="355"/>
    </row>
    <row r="350" spans="1:22" s="18" customFormat="1" x14ac:dyDescent="0.25">
      <c r="A350" s="21" t="s">
        <v>1863</v>
      </c>
      <c r="B350" s="50" t="s">
        <v>1823</v>
      </c>
      <c r="C350" s="21" t="s">
        <v>48</v>
      </c>
      <c r="D350" s="19" t="s">
        <v>69</v>
      </c>
      <c r="E350" s="360">
        <v>19600</v>
      </c>
      <c r="F350" s="198"/>
      <c r="G350" s="28">
        <f t="shared" si="185"/>
        <v>4655</v>
      </c>
      <c r="H350" s="28">
        <f t="shared" si="186"/>
        <v>980</v>
      </c>
      <c r="I350" s="28"/>
      <c r="J350" s="201"/>
      <c r="M350" s="197">
        <v>20</v>
      </c>
      <c r="N350" s="28"/>
      <c r="O350" s="3"/>
      <c r="P350" s="3"/>
      <c r="Q350" s="3"/>
      <c r="S350" s="3"/>
      <c r="T350" s="3"/>
      <c r="V350" s="366"/>
    </row>
    <row r="351" spans="1:22" s="18" customFormat="1" x14ac:dyDescent="0.25">
      <c r="A351" s="21" t="s">
        <v>1426</v>
      </c>
      <c r="B351" s="50" t="s">
        <v>1825</v>
      </c>
      <c r="C351" s="21" t="s">
        <v>48</v>
      </c>
      <c r="D351" s="19" t="s">
        <v>69</v>
      </c>
      <c r="E351" s="360">
        <v>24000</v>
      </c>
      <c r="F351" s="198"/>
      <c r="G351" s="28">
        <f t="shared" si="185"/>
        <v>5700</v>
      </c>
      <c r="H351" s="28">
        <f t="shared" si="186"/>
        <v>1200</v>
      </c>
      <c r="I351" s="28"/>
      <c r="J351" s="201"/>
      <c r="M351" s="197">
        <v>20</v>
      </c>
      <c r="N351" s="28"/>
      <c r="O351" s="3"/>
      <c r="P351" s="3"/>
      <c r="Q351" s="3"/>
      <c r="S351" s="3"/>
      <c r="T351" s="3"/>
      <c r="V351" s="366"/>
    </row>
    <row r="352" spans="1:22" s="18" customFormat="1" x14ac:dyDescent="0.25">
      <c r="A352" s="21" t="s">
        <v>1573</v>
      </c>
      <c r="B352" s="50" t="s">
        <v>1839</v>
      </c>
      <c r="C352" s="21" t="s">
        <v>39</v>
      </c>
      <c r="D352" s="19" t="s">
        <v>67</v>
      </c>
      <c r="E352" s="360">
        <v>41600</v>
      </c>
      <c r="F352" s="360"/>
      <c r="G352" s="28">
        <f t="shared" si="185"/>
        <v>9880</v>
      </c>
      <c r="H352" s="28">
        <f t="shared" si="186"/>
        <v>2080</v>
      </c>
      <c r="I352" s="28">
        <f t="shared" ref="I352" si="189">H352*5*1.01/6</f>
        <v>1750.6666666666667</v>
      </c>
      <c r="J352" s="199"/>
      <c r="M352" s="197">
        <v>20</v>
      </c>
      <c r="N352" s="28"/>
      <c r="O352" s="3"/>
      <c r="P352" s="3"/>
      <c r="Q352" s="3"/>
      <c r="R352" s="28"/>
      <c r="S352" s="3"/>
      <c r="T352" s="3"/>
      <c r="U352" s="24"/>
      <c r="V352" s="366"/>
    </row>
    <row r="353" spans="1:16384" s="18" customFormat="1" x14ac:dyDescent="0.25">
      <c r="A353" s="21" t="s">
        <v>1864</v>
      </c>
      <c r="B353" s="50" t="s">
        <v>501</v>
      </c>
      <c r="C353" s="21" t="s">
        <v>39</v>
      </c>
      <c r="D353" s="19" t="s">
        <v>67</v>
      </c>
      <c r="E353" s="360"/>
      <c r="F353" s="360">
        <v>15000</v>
      </c>
      <c r="G353" s="28"/>
      <c r="H353" s="28"/>
      <c r="I353" s="24"/>
      <c r="L353" s="199">
        <f>F353/M353</f>
        <v>625</v>
      </c>
      <c r="M353" s="197">
        <v>24</v>
      </c>
      <c r="N353" s="28"/>
      <c r="O353" s="3"/>
      <c r="P353" s="3"/>
      <c r="Q353" s="3"/>
      <c r="R353" s="28"/>
      <c r="S353" s="3"/>
      <c r="T353" s="3">
        <f t="shared" ref="T353" si="190">F353*0.9</f>
        <v>13500</v>
      </c>
      <c r="U353" s="24"/>
    </row>
    <row r="354" spans="1:16384" s="18" customFormat="1" x14ac:dyDescent="0.25">
      <c r="A354" s="21" t="s">
        <v>1574</v>
      </c>
      <c r="B354" s="50" t="s">
        <v>1840</v>
      </c>
      <c r="C354" s="21" t="s">
        <v>39</v>
      </c>
      <c r="D354" s="19" t="s">
        <v>67</v>
      </c>
      <c r="E354" s="360">
        <v>41600</v>
      </c>
      <c r="F354" s="360"/>
      <c r="G354" s="28">
        <f t="shared" ref="G354" si="191">E354/4*0.95</f>
        <v>9880</v>
      </c>
      <c r="H354" s="28">
        <f>E354/M354</f>
        <v>2080</v>
      </c>
      <c r="I354" s="28">
        <f t="shared" ref="I354" si="192">H354*5*1.01/6</f>
        <v>1750.6666666666667</v>
      </c>
      <c r="L354" s="199"/>
      <c r="M354" s="197">
        <v>20</v>
      </c>
      <c r="N354" s="28"/>
      <c r="O354" s="3"/>
      <c r="P354" s="3"/>
      <c r="Q354" s="3"/>
      <c r="R354" s="28"/>
      <c r="S354" s="3"/>
      <c r="T354" s="3"/>
      <c r="U354" s="24"/>
    </row>
    <row r="355" spans="1:16384" s="18" customFormat="1" x14ac:dyDescent="0.25">
      <c r="A355" s="21" t="s">
        <v>1865</v>
      </c>
      <c r="B355" s="50" t="s">
        <v>502</v>
      </c>
      <c r="C355" s="21" t="s">
        <v>39</v>
      </c>
      <c r="D355" s="19" t="s">
        <v>67</v>
      </c>
      <c r="E355" s="360"/>
      <c r="F355" s="360">
        <v>15000</v>
      </c>
      <c r="G355" s="28"/>
      <c r="H355" s="28"/>
      <c r="I355" s="24"/>
      <c r="L355" s="199">
        <f>F355/M355</f>
        <v>625</v>
      </c>
      <c r="M355" s="197">
        <v>24</v>
      </c>
      <c r="N355" s="28"/>
      <c r="O355" s="3"/>
      <c r="P355" s="3"/>
      <c r="Q355" s="3"/>
      <c r="R355" s="28"/>
      <c r="S355" s="3"/>
      <c r="T355" s="3">
        <f>F355*0.9</f>
        <v>13500</v>
      </c>
      <c r="U355" s="24"/>
    </row>
    <row r="356" spans="1:16384" s="18" customFormat="1" x14ac:dyDescent="0.25">
      <c r="A356" s="21" t="s">
        <v>1575</v>
      </c>
      <c r="B356" s="50" t="s">
        <v>1841</v>
      </c>
      <c r="C356" s="21" t="s">
        <v>39</v>
      </c>
      <c r="D356" s="19" t="s">
        <v>67</v>
      </c>
      <c r="E356" s="360">
        <v>41600</v>
      </c>
      <c r="F356" s="360"/>
      <c r="G356" s="28">
        <f t="shared" ref="G356" si="193">E356/4*0.95</f>
        <v>9880</v>
      </c>
      <c r="H356" s="28">
        <f>E356/M356</f>
        <v>2080</v>
      </c>
      <c r="I356" s="28">
        <f t="shared" ref="I356" si="194">H356*5*1.01/6</f>
        <v>1750.6666666666667</v>
      </c>
      <c r="L356" s="199"/>
      <c r="M356" s="197">
        <v>20</v>
      </c>
      <c r="N356" s="28"/>
      <c r="O356" s="3"/>
      <c r="P356" s="3"/>
      <c r="Q356" s="3"/>
      <c r="R356" s="28"/>
      <c r="S356" s="3"/>
      <c r="T356" s="3"/>
      <c r="U356" s="24"/>
    </row>
    <row r="357" spans="1:16384" s="18" customFormat="1" x14ac:dyDescent="0.25">
      <c r="A357" s="21" t="s">
        <v>1866</v>
      </c>
      <c r="B357" s="50" t="s">
        <v>503</v>
      </c>
      <c r="C357" s="21" t="s">
        <v>39</v>
      </c>
      <c r="D357" s="19" t="s">
        <v>67</v>
      </c>
      <c r="E357" s="360"/>
      <c r="F357" s="360">
        <v>15000</v>
      </c>
      <c r="G357" s="28"/>
      <c r="H357" s="28"/>
      <c r="I357" s="24"/>
      <c r="L357" s="199">
        <f>F357/M357</f>
        <v>625</v>
      </c>
      <c r="M357" s="197">
        <v>24</v>
      </c>
      <c r="N357" s="28"/>
      <c r="O357" s="3"/>
      <c r="P357" s="3"/>
      <c r="Q357" s="3"/>
      <c r="R357" s="28"/>
      <c r="S357" s="3"/>
      <c r="T357" s="3">
        <f t="shared" ref="T357" si="195">F357*0.9</f>
        <v>13500</v>
      </c>
      <c r="U357" s="24"/>
    </row>
    <row r="358" spans="1:16384" s="18" customFormat="1" x14ac:dyDescent="0.25">
      <c r="A358" s="21" t="s">
        <v>1576</v>
      </c>
      <c r="B358" s="50" t="s">
        <v>1842</v>
      </c>
      <c r="C358" s="21" t="s">
        <v>39</v>
      </c>
      <c r="D358" s="19" t="s">
        <v>67</v>
      </c>
      <c r="E358" s="360">
        <v>41600</v>
      </c>
      <c r="F358" s="360"/>
      <c r="G358" s="28">
        <f t="shared" ref="G358" si="196">E358/4*0.95</f>
        <v>9880</v>
      </c>
      <c r="H358" s="28">
        <f>E358/M358</f>
        <v>2080</v>
      </c>
      <c r="I358" s="28">
        <f t="shared" ref="I358" si="197">H358*5*1.01/6</f>
        <v>1750.6666666666667</v>
      </c>
      <c r="L358" s="199"/>
      <c r="M358" s="197">
        <v>20</v>
      </c>
      <c r="N358" s="28"/>
      <c r="O358" s="3"/>
      <c r="P358" s="3"/>
      <c r="Q358" s="3"/>
      <c r="R358" s="28"/>
      <c r="S358" s="3"/>
      <c r="T358" s="3"/>
      <c r="U358" s="24"/>
    </row>
    <row r="359" spans="1:16384" s="18" customFormat="1" x14ac:dyDescent="0.25">
      <c r="A359" s="21" t="s">
        <v>1577</v>
      </c>
      <c r="B359" s="50" t="s">
        <v>504</v>
      </c>
      <c r="C359" s="21" t="s">
        <v>39</v>
      </c>
      <c r="D359" s="19" t="s">
        <v>67</v>
      </c>
      <c r="E359" s="360"/>
      <c r="F359" s="360">
        <v>15000</v>
      </c>
      <c r="G359" s="28"/>
      <c r="H359" s="28"/>
      <c r="I359" s="24"/>
      <c r="L359" s="199">
        <f>F359/M359</f>
        <v>625</v>
      </c>
      <c r="M359" s="197">
        <v>24</v>
      </c>
      <c r="N359" s="28"/>
      <c r="O359" s="3"/>
      <c r="P359" s="3"/>
      <c r="Q359" s="3"/>
      <c r="R359" s="28"/>
      <c r="S359" s="3"/>
      <c r="T359" s="3">
        <f t="shared" ref="T359" si="198">F359*0.9</f>
        <v>13500</v>
      </c>
      <c r="U359" s="24"/>
    </row>
    <row r="360" spans="1:16384" s="18" customFormat="1" x14ac:dyDescent="0.25">
      <c r="A360" s="21" t="s">
        <v>1578</v>
      </c>
      <c r="B360" s="50" t="s">
        <v>1843</v>
      </c>
      <c r="C360" s="21" t="s">
        <v>39</v>
      </c>
      <c r="D360" s="19" t="s">
        <v>67</v>
      </c>
      <c r="E360" s="360">
        <v>41600</v>
      </c>
      <c r="F360" s="360"/>
      <c r="G360" s="28">
        <f t="shared" ref="G360" si="199">E360/4*0.95</f>
        <v>9880</v>
      </c>
      <c r="H360" s="28">
        <f>E360/M360</f>
        <v>2080</v>
      </c>
      <c r="I360" s="28">
        <f t="shared" ref="I360" si="200">H360*5*1.01/6</f>
        <v>1750.6666666666667</v>
      </c>
      <c r="L360" s="199"/>
      <c r="M360" s="197">
        <v>20</v>
      </c>
      <c r="N360" s="28"/>
      <c r="O360" s="3"/>
      <c r="P360" s="3"/>
      <c r="Q360" s="3"/>
      <c r="R360" s="28"/>
      <c r="S360" s="3"/>
      <c r="T360" s="3"/>
      <c r="U360" s="24"/>
    </row>
    <row r="361" spans="1:16384" s="18" customFormat="1" x14ac:dyDescent="0.25">
      <c r="A361" s="21" t="s">
        <v>1579</v>
      </c>
      <c r="B361" s="50" t="s">
        <v>505</v>
      </c>
      <c r="C361" s="21" t="s">
        <v>39</v>
      </c>
      <c r="D361" s="19" t="s">
        <v>67</v>
      </c>
      <c r="E361" s="360"/>
      <c r="F361" s="360">
        <v>15000</v>
      </c>
      <c r="G361" s="28"/>
      <c r="H361" s="28"/>
      <c r="I361" s="24"/>
      <c r="L361" s="199">
        <f>F361/M361</f>
        <v>625</v>
      </c>
      <c r="M361" s="197">
        <v>24</v>
      </c>
      <c r="N361" s="28"/>
      <c r="O361" s="3"/>
      <c r="P361" s="3"/>
      <c r="Q361" s="3"/>
      <c r="R361" s="28"/>
      <c r="S361" s="3"/>
      <c r="T361" s="3">
        <f t="shared" ref="T361" si="201">F361*0.9</f>
        <v>13500</v>
      </c>
      <c r="U361" s="24"/>
    </row>
    <row r="362" spans="1:16384" s="24" customFormat="1" x14ac:dyDescent="0.25">
      <c r="A362" s="21" t="s">
        <v>1580</v>
      </c>
      <c r="B362" s="48" t="s">
        <v>586</v>
      </c>
      <c r="C362" s="21" t="s">
        <v>39</v>
      </c>
      <c r="D362" s="19" t="s">
        <v>67</v>
      </c>
      <c r="E362" s="360">
        <v>33280</v>
      </c>
      <c r="F362" s="360"/>
      <c r="G362" s="28">
        <f t="shared" ref="G362" si="202">E362/4*0.95</f>
        <v>7904</v>
      </c>
      <c r="H362" s="28">
        <f>E362/M362</f>
        <v>1664</v>
      </c>
      <c r="I362" s="28">
        <f t="shared" ref="I362" si="203">H362*5*1.01/6</f>
        <v>1400.5333333333335</v>
      </c>
      <c r="J362" s="201"/>
      <c r="M362" s="197">
        <v>20</v>
      </c>
      <c r="N362" s="28">
        <f>G362</f>
        <v>7904</v>
      </c>
      <c r="O362" s="3">
        <f t="shared" ref="O362:O363" si="204">N362/5</f>
        <v>1580.8</v>
      </c>
      <c r="P362" s="3">
        <f t="shared" ref="P362:P366" si="205">N362*1.01/6</f>
        <v>1330.5066666666667</v>
      </c>
      <c r="Q362" s="3">
        <f>H362*0.9</f>
        <v>1497.6000000000001</v>
      </c>
      <c r="R362" s="28">
        <f t="shared" ref="R362:R363" si="206">Q362*5*1.01/6</f>
        <v>1260.4800000000002</v>
      </c>
      <c r="S362" s="3">
        <f t="shared" ref="S362:S366" si="207">E362*0.9</f>
        <v>29952</v>
      </c>
      <c r="T362" s="3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  <c r="IO362" s="28"/>
      <c r="IP362" s="28"/>
      <c r="IQ362" s="28"/>
      <c r="IR362" s="28"/>
      <c r="IS362" s="28"/>
      <c r="IT362" s="28"/>
      <c r="IU362" s="28"/>
      <c r="IV362" s="28"/>
      <c r="IW362" s="28"/>
      <c r="IX362" s="28"/>
      <c r="IY362" s="28"/>
      <c r="IZ362" s="28"/>
      <c r="JA362" s="28"/>
      <c r="JB362" s="28"/>
      <c r="JC362" s="28"/>
      <c r="JD362" s="28"/>
      <c r="JE362" s="28"/>
      <c r="JF362" s="28"/>
      <c r="JG362" s="28"/>
      <c r="JH362" s="28"/>
      <c r="JI362" s="28"/>
      <c r="JJ362" s="28"/>
      <c r="JK362" s="28"/>
      <c r="JL362" s="28"/>
      <c r="JM362" s="28"/>
      <c r="JN362" s="28"/>
      <c r="JO362" s="28"/>
      <c r="JP362" s="28"/>
      <c r="JQ362" s="28"/>
      <c r="JR362" s="28"/>
      <c r="JS362" s="28"/>
      <c r="JT362" s="28"/>
      <c r="JU362" s="28"/>
      <c r="JV362" s="28"/>
      <c r="JW362" s="28"/>
      <c r="JX362" s="28"/>
      <c r="JY362" s="28"/>
      <c r="JZ362" s="28"/>
      <c r="KA362" s="28"/>
      <c r="KB362" s="28"/>
      <c r="KC362" s="28"/>
      <c r="KD362" s="28"/>
      <c r="KE362" s="28"/>
      <c r="KF362" s="28"/>
      <c r="KG362" s="28"/>
      <c r="KH362" s="28"/>
      <c r="KI362" s="28"/>
      <c r="KJ362" s="28"/>
      <c r="KK362" s="28"/>
      <c r="KL362" s="28"/>
      <c r="KM362" s="28"/>
      <c r="KN362" s="28"/>
      <c r="KO362" s="28"/>
      <c r="KP362" s="28"/>
      <c r="KQ362" s="28"/>
      <c r="KR362" s="28"/>
      <c r="KS362" s="28"/>
      <c r="KT362" s="28"/>
      <c r="KU362" s="28"/>
      <c r="KV362" s="28"/>
      <c r="KW362" s="28"/>
      <c r="KX362" s="28"/>
      <c r="KY362" s="28"/>
      <c r="KZ362" s="28"/>
      <c r="LA362" s="28"/>
      <c r="LB362" s="28"/>
      <c r="LC362" s="28"/>
      <c r="LD362" s="28"/>
      <c r="LE362" s="28"/>
      <c r="LF362" s="28"/>
      <c r="LG362" s="28"/>
      <c r="LH362" s="28"/>
      <c r="LI362" s="28"/>
      <c r="LJ362" s="28"/>
      <c r="LK362" s="28"/>
      <c r="LL362" s="28"/>
      <c r="LM362" s="28"/>
      <c r="LN362" s="28"/>
      <c r="LO362" s="28"/>
      <c r="LP362" s="28"/>
      <c r="LQ362" s="28"/>
      <c r="LR362" s="28"/>
      <c r="LS362" s="28"/>
      <c r="LT362" s="28"/>
      <c r="LU362" s="28"/>
      <c r="LV362" s="28"/>
      <c r="LW362" s="28"/>
      <c r="LX362" s="28"/>
      <c r="LY362" s="28"/>
      <c r="LZ362" s="28"/>
      <c r="MA362" s="28"/>
      <c r="MB362" s="28"/>
      <c r="MC362" s="28"/>
      <c r="MD362" s="28"/>
      <c r="ME362" s="28"/>
      <c r="MF362" s="28"/>
      <c r="MG362" s="28"/>
      <c r="MH362" s="28"/>
      <c r="MI362" s="28"/>
      <c r="MJ362" s="28"/>
      <c r="MK362" s="28"/>
      <c r="ML362" s="28"/>
      <c r="MM362" s="28"/>
      <c r="MN362" s="28"/>
      <c r="MO362" s="28"/>
      <c r="MP362" s="28"/>
      <c r="MQ362" s="28"/>
      <c r="MR362" s="28"/>
      <c r="MS362" s="28"/>
      <c r="MT362" s="28"/>
      <c r="MU362" s="28"/>
      <c r="MV362" s="28"/>
      <c r="MW362" s="28"/>
      <c r="MX362" s="28"/>
      <c r="MY362" s="28"/>
      <c r="MZ362" s="28"/>
      <c r="NA362" s="28"/>
      <c r="NB362" s="28"/>
      <c r="NC362" s="28"/>
      <c r="ND362" s="28"/>
      <c r="NE362" s="28"/>
      <c r="NF362" s="28"/>
      <c r="NG362" s="28"/>
      <c r="NH362" s="28"/>
      <c r="NI362" s="28"/>
      <c r="NJ362" s="28"/>
      <c r="NK362" s="28"/>
      <c r="NL362" s="28"/>
      <c r="NM362" s="28"/>
      <c r="NN362" s="28"/>
      <c r="NO362" s="28"/>
      <c r="NP362" s="28"/>
      <c r="NQ362" s="28"/>
      <c r="NR362" s="28"/>
      <c r="NS362" s="28"/>
      <c r="NT362" s="28"/>
      <c r="NU362" s="28"/>
      <c r="NV362" s="28"/>
      <c r="NW362" s="28"/>
      <c r="NX362" s="28"/>
      <c r="NY362" s="28"/>
      <c r="NZ362" s="28"/>
      <c r="OA362" s="28"/>
      <c r="OB362" s="28"/>
      <c r="OC362" s="28"/>
      <c r="OD362" s="28"/>
      <c r="OE362" s="28"/>
      <c r="OF362" s="28"/>
      <c r="OG362" s="28"/>
      <c r="OH362" s="28"/>
      <c r="OI362" s="28"/>
      <c r="OJ362" s="28"/>
      <c r="OK362" s="28"/>
      <c r="OL362" s="28"/>
      <c r="OM362" s="28"/>
      <c r="ON362" s="28"/>
      <c r="OO362" s="28"/>
      <c r="OP362" s="28"/>
      <c r="OQ362" s="28"/>
      <c r="OR362" s="28"/>
      <c r="OS362" s="28"/>
      <c r="OT362" s="28"/>
      <c r="OU362" s="28"/>
      <c r="OV362" s="28"/>
      <c r="OW362" s="28"/>
      <c r="OX362" s="28"/>
      <c r="OY362" s="28"/>
      <c r="OZ362" s="28"/>
      <c r="PA362" s="28"/>
      <c r="PB362" s="28"/>
      <c r="PC362" s="28"/>
      <c r="PD362" s="28"/>
      <c r="PE362" s="28"/>
      <c r="PF362" s="28"/>
      <c r="PG362" s="28"/>
      <c r="PH362" s="28"/>
      <c r="PI362" s="28"/>
      <c r="PJ362" s="28"/>
      <c r="PK362" s="28"/>
      <c r="PL362" s="28"/>
      <c r="PM362" s="28"/>
      <c r="PN362" s="28"/>
      <c r="PO362" s="28"/>
      <c r="PP362" s="28"/>
      <c r="PQ362" s="28"/>
      <c r="PR362" s="28"/>
      <c r="PS362" s="28"/>
      <c r="PT362" s="28"/>
      <c r="PU362" s="28"/>
      <c r="PV362" s="28"/>
      <c r="PW362" s="28"/>
      <c r="PX362" s="28"/>
      <c r="PY362" s="28"/>
      <c r="PZ362" s="28"/>
      <c r="QA362" s="28"/>
      <c r="QB362" s="28"/>
      <c r="QC362" s="28"/>
      <c r="QD362" s="28"/>
      <c r="QE362" s="28"/>
      <c r="QF362" s="28"/>
      <c r="QG362" s="28"/>
      <c r="QH362" s="28"/>
      <c r="QI362" s="28"/>
      <c r="QJ362" s="28"/>
      <c r="QK362" s="28"/>
      <c r="QL362" s="28"/>
      <c r="QM362" s="28"/>
      <c r="QN362" s="28"/>
      <c r="QO362" s="28"/>
      <c r="QP362" s="28"/>
      <c r="QQ362" s="28"/>
      <c r="QR362" s="28"/>
      <c r="QS362" s="28"/>
      <c r="QT362" s="28"/>
      <c r="QU362" s="28"/>
      <c r="QV362" s="28"/>
      <c r="QW362" s="28"/>
      <c r="QX362" s="28"/>
      <c r="QY362" s="28"/>
      <c r="QZ362" s="28"/>
      <c r="RA362" s="28"/>
      <c r="RB362" s="28"/>
      <c r="RC362" s="28"/>
      <c r="RD362" s="28"/>
      <c r="RE362" s="28"/>
      <c r="RF362" s="28"/>
      <c r="RG362" s="28"/>
      <c r="RH362" s="28"/>
      <c r="RI362" s="28"/>
      <c r="RJ362" s="28"/>
      <c r="RK362" s="28"/>
      <c r="RL362" s="28"/>
      <c r="RM362" s="28"/>
      <c r="RN362" s="28"/>
      <c r="RO362" s="28"/>
      <c r="RP362" s="28"/>
      <c r="RQ362" s="28"/>
      <c r="RR362" s="28"/>
      <c r="RS362" s="28"/>
      <c r="RT362" s="28"/>
      <c r="RU362" s="28"/>
      <c r="RV362" s="28"/>
      <c r="RW362" s="28"/>
      <c r="RX362" s="28"/>
      <c r="RY362" s="28"/>
      <c r="RZ362" s="28"/>
      <c r="SA362" s="28"/>
      <c r="SB362" s="28"/>
      <c r="SC362" s="28"/>
      <c r="SD362" s="28"/>
      <c r="SE362" s="28"/>
      <c r="SF362" s="28"/>
      <c r="SG362" s="28"/>
      <c r="SH362" s="28"/>
      <c r="SI362" s="28"/>
      <c r="SJ362" s="28"/>
      <c r="SK362" s="28"/>
      <c r="SL362" s="28"/>
      <c r="SM362" s="28"/>
      <c r="SN362" s="28"/>
      <c r="SO362" s="28"/>
      <c r="SP362" s="28"/>
      <c r="SQ362" s="28"/>
      <c r="SR362" s="28"/>
      <c r="SS362" s="28"/>
      <c r="ST362" s="28"/>
      <c r="SU362" s="28"/>
      <c r="SV362" s="28"/>
      <c r="SW362" s="28"/>
      <c r="SX362" s="28"/>
      <c r="SY362" s="28"/>
      <c r="SZ362" s="28"/>
      <c r="TA362" s="28"/>
      <c r="TB362" s="28"/>
      <c r="TC362" s="28"/>
      <c r="TD362" s="28"/>
      <c r="TE362" s="28"/>
      <c r="TF362" s="28"/>
      <c r="TG362" s="28"/>
      <c r="TH362" s="28"/>
      <c r="TI362" s="28"/>
      <c r="TJ362" s="28"/>
      <c r="TK362" s="28"/>
      <c r="TL362" s="28"/>
      <c r="TM362" s="28"/>
      <c r="TN362" s="28"/>
      <c r="TO362" s="28"/>
      <c r="TP362" s="28"/>
      <c r="TQ362" s="28"/>
      <c r="TR362" s="28"/>
      <c r="TS362" s="28"/>
      <c r="TT362" s="28"/>
      <c r="TU362" s="28"/>
      <c r="TV362" s="28"/>
      <c r="TW362" s="28"/>
      <c r="TX362" s="28"/>
      <c r="TY362" s="28"/>
      <c r="TZ362" s="28"/>
      <c r="UA362" s="28"/>
      <c r="UB362" s="28"/>
      <c r="UC362" s="28"/>
      <c r="UD362" s="28"/>
      <c r="UE362" s="28"/>
      <c r="UF362" s="28"/>
      <c r="UG362" s="28"/>
      <c r="UH362" s="28"/>
      <c r="UI362" s="28"/>
      <c r="UJ362" s="28"/>
      <c r="UK362" s="28"/>
      <c r="UL362" s="28"/>
      <c r="UM362" s="28"/>
      <c r="UN362" s="28"/>
      <c r="UO362" s="28"/>
      <c r="UP362" s="28"/>
      <c r="UQ362" s="28"/>
      <c r="UR362" s="28"/>
      <c r="US362" s="28"/>
      <c r="UT362" s="28"/>
      <c r="UU362" s="28"/>
      <c r="UV362" s="28"/>
      <c r="UW362" s="28"/>
      <c r="UX362" s="28"/>
      <c r="UY362" s="28"/>
      <c r="UZ362" s="28"/>
      <c r="VA362" s="28"/>
      <c r="VB362" s="28"/>
      <c r="VC362" s="28"/>
      <c r="VD362" s="28"/>
      <c r="VE362" s="28"/>
      <c r="VF362" s="28"/>
      <c r="VG362" s="28"/>
      <c r="VH362" s="28"/>
      <c r="VI362" s="28"/>
      <c r="VJ362" s="28"/>
      <c r="VK362" s="28"/>
      <c r="VL362" s="28"/>
      <c r="VM362" s="28"/>
      <c r="VN362" s="28"/>
      <c r="VO362" s="28"/>
      <c r="VP362" s="28"/>
      <c r="VQ362" s="28"/>
      <c r="VR362" s="28"/>
      <c r="VS362" s="28"/>
      <c r="VT362" s="28"/>
      <c r="VU362" s="28"/>
      <c r="VV362" s="28"/>
      <c r="VW362" s="28"/>
      <c r="VX362" s="28"/>
      <c r="VY362" s="28"/>
      <c r="VZ362" s="28"/>
      <c r="WA362" s="28"/>
      <c r="WB362" s="28"/>
      <c r="WC362" s="28"/>
      <c r="WD362" s="28"/>
      <c r="WE362" s="28"/>
      <c r="WF362" s="28"/>
      <c r="WG362" s="28"/>
      <c r="WH362" s="28"/>
      <c r="WI362" s="28"/>
      <c r="WJ362" s="28"/>
      <c r="WK362" s="28"/>
      <c r="WL362" s="28"/>
      <c r="WM362" s="28"/>
      <c r="WN362" s="28"/>
      <c r="WO362" s="28"/>
      <c r="WP362" s="28"/>
      <c r="WQ362" s="28"/>
      <c r="WR362" s="28"/>
      <c r="WS362" s="28"/>
      <c r="WT362" s="28"/>
      <c r="WU362" s="28"/>
      <c r="WV362" s="28"/>
      <c r="WW362" s="28"/>
      <c r="WX362" s="28"/>
      <c r="WY362" s="28"/>
      <c r="WZ362" s="28"/>
      <c r="XA362" s="28"/>
      <c r="XB362" s="28"/>
      <c r="XC362" s="28"/>
      <c r="XD362" s="28"/>
      <c r="XE362" s="28"/>
      <c r="XF362" s="28"/>
      <c r="XG362" s="28"/>
      <c r="XH362" s="28"/>
      <c r="XI362" s="28"/>
      <c r="XJ362" s="28"/>
      <c r="XK362" s="28"/>
      <c r="XL362" s="28"/>
      <c r="XM362" s="28"/>
      <c r="XN362" s="28"/>
      <c r="XO362" s="28"/>
      <c r="XP362" s="28"/>
      <c r="XQ362" s="28"/>
      <c r="XR362" s="28"/>
      <c r="XS362" s="28"/>
      <c r="XT362" s="28"/>
      <c r="XU362" s="28"/>
      <c r="XV362" s="28"/>
      <c r="XW362" s="28"/>
      <c r="XX362" s="28"/>
      <c r="XY362" s="28"/>
      <c r="XZ362" s="28"/>
      <c r="YA362" s="28"/>
      <c r="YB362" s="28"/>
      <c r="YC362" s="28"/>
      <c r="YD362" s="28"/>
      <c r="YE362" s="28"/>
      <c r="YF362" s="28"/>
      <c r="YG362" s="28"/>
      <c r="YH362" s="28"/>
      <c r="YI362" s="28"/>
      <c r="YJ362" s="28"/>
      <c r="YK362" s="28"/>
      <c r="YL362" s="28"/>
      <c r="YM362" s="28"/>
      <c r="YN362" s="28"/>
      <c r="YO362" s="28"/>
      <c r="YP362" s="28"/>
      <c r="YQ362" s="28"/>
      <c r="YR362" s="28"/>
      <c r="YS362" s="28"/>
      <c r="YT362" s="28"/>
      <c r="YU362" s="28"/>
      <c r="YV362" s="28"/>
      <c r="YW362" s="28"/>
      <c r="YX362" s="28"/>
      <c r="YY362" s="28"/>
      <c r="YZ362" s="28"/>
      <c r="ZA362" s="28"/>
      <c r="ZB362" s="28"/>
      <c r="ZC362" s="28"/>
      <c r="ZD362" s="28"/>
      <c r="ZE362" s="28"/>
      <c r="ZF362" s="28"/>
      <c r="ZG362" s="28"/>
      <c r="ZH362" s="28"/>
      <c r="ZI362" s="28"/>
      <c r="ZJ362" s="28"/>
      <c r="ZK362" s="28"/>
      <c r="ZL362" s="28"/>
      <c r="ZM362" s="28"/>
      <c r="ZN362" s="28"/>
      <c r="ZO362" s="28"/>
      <c r="ZP362" s="28"/>
      <c r="ZQ362" s="28"/>
      <c r="ZR362" s="28"/>
      <c r="ZS362" s="28"/>
      <c r="ZT362" s="28"/>
      <c r="ZU362" s="28"/>
      <c r="ZV362" s="28"/>
      <c r="ZW362" s="28"/>
      <c r="ZX362" s="28"/>
      <c r="ZY362" s="28"/>
      <c r="ZZ362" s="28"/>
      <c r="AAA362" s="28"/>
      <c r="AAB362" s="28"/>
      <c r="AAC362" s="28"/>
      <c r="AAD362" s="28"/>
      <c r="AAE362" s="28"/>
      <c r="AAF362" s="28"/>
      <c r="AAG362" s="28"/>
      <c r="AAH362" s="28"/>
      <c r="AAI362" s="28"/>
      <c r="AAJ362" s="28"/>
      <c r="AAK362" s="28"/>
      <c r="AAL362" s="28"/>
      <c r="AAM362" s="28"/>
      <c r="AAN362" s="28"/>
      <c r="AAO362" s="28"/>
      <c r="AAP362" s="28"/>
      <c r="AAQ362" s="28"/>
      <c r="AAR362" s="28"/>
      <c r="AAS362" s="28"/>
      <c r="AAT362" s="28"/>
      <c r="AAU362" s="28"/>
      <c r="AAV362" s="28"/>
      <c r="AAW362" s="28"/>
      <c r="AAX362" s="28"/>
      <c r="AAY362" s="28"/>
      <c r="AAZ362" s="28"/>
      <c r="ABA362" s="28"/>
      <c r="ABB362" s="28"/>
      <c r="ABC362" s="28"/>
      <c r="ABD362" s="28"/>
      <c r="ABE362" s="28"/>
      <c r="ABF362" s="28"/>
      <c r="ABG362" s="28"/>
      <c r="ABH362" s="28"/>
      <c r="ABI362" s="28"/>
      <c r="ABJ362" s="28"/>
      <c r="ABK362" s="28"/>
      <c r="ABL362" s="28"/>
      <c r="ABM362" s="28"/>
      <c r="ABN362" s="28"/>
      <c r="ABO362" s="28"/>
      <c r="ABP362" s="28"/>
      <c r="ABQ362" s="28"/>
      <c r="ABR362" s="28"/>
      <c r="ABS362" s="28"/>
      <c r="ABT362" s="28"/>
      <c r="ABU362" s="28"/>
      <c r="ABV362" s="28"/>
      <c r="ABW362" s="28"/>
      <c r="ABX362" s="28"/>
      <c r="ABY362" s="28"/>
      <c r="ABZ362" s="28"/>
      <c r="ACA362" s="28"/>
      <c r="ACB362" s="28"/>
      <c r="ACC362" s="28"/>
      <c r="ACD362" s="28"/>
      <c r="ACE362" s="28"/>
      <c r="ACF362" s="28"/>
      <c r="ACG362" s="28"/>
      <c r="ACH362" s="28"/>
      <c r="ACI362" s="28"/>
      <c r="ACJ362" s="28"/>
      <c r="ACK362" s="28"/>
      <c r="ACL362" s="28"/>
      <c r="ACM362" s="28"/>
      <c r="ACN362" s="28"/>
      <c r="ACO362" s="28"/>
      <c r="ACP362" s="28"/>
      <c r="ACQ362" s="28"/>
      <c r="ACR362" s="28"/>
      <c r="ACS362" s="28"/>
      <c r="ACT362" s="28"/>
      <c r="ACU362" s="28"/>
      <c r="ACV362" s="28"/>
      <c r="ACW362" s="28"/>
      <c r="ACX362" s="28"/>
      <c r="ACY362" s="28"/>
      <c r="ACZ362" s="28"/>
      <c r="ADA362" s="28"/>
      <c r="ADB362" s="28"/>
      <c r="ADC362" s="28"/>
      <c r="ADD362" s="28"/>
      <c r="ADE362" s="28"/>
      <c r="ADF362" s="28"/>
      <c r="ADG362" s="28"/>
      <c r="ADH362" s="28"/>
      <c r="ADI362" s="28"/>
      <c r="ADJ362" s="28"/>
      <c r="ADK362" s="28"/>
      <c r="ADL362" s="28"/>
      <c r="ADM362" s="28"/>
      <c r="ADN362" s="28"/>
      <c r="ADO362" s="28"/>
      <c r="ADP362" s="28"/>
      <c r="ADQ362" s="28"/>
      <c r="ADR362" s="28"/>
      <c r="ADS362" s="28"/>
      <c r="ADT362" s="28"/>
      <c r="ADU362" s="28"/>
      <c r="ADV362" s="28"/>
      <c r="ADW362" s="28"/>
      <c r="ADX362" s="28"/>
      <c r="ADY362" s="28"/>
      <c r="ADZ362" s="28"/>
      <c r="AEA362" s="28"/>
      <c r="AEB362" s="28"/>
      <c r="AEC362" s="28"/>
      <c r="AED362" s="28"/>
      <c r="AEE362" s="28"/>
      <c r="AEF362" s="28"/>
      <c r="AEG362" s="28"/>
      <c r="AEH362" s="28"/>
      <c r="AEI362" s="28"/>
      <c r="AEJ362" s="28"/>
      <c r="AEK362" s="28"/>
      <c r="AEL362" s="28"/>
      <c r="AEM362" s="28"/>
      <c r="AEN362" s="28"/>
      <c r="AEO362" s="28"/>
      <c r="AEP362" s="28"/>
      <c r="AEQ362" s="28"/>
      <c r="AER362" s="28"/>
      <c r="AES362" s="28"/>
      <c r="AET362" s="28"/>
      <c r="AEU362" s="28"/>
      <c r="AEV362" s="28"/>
      <c r="AEW362" s="28"/>
      <c r="AEX362" s="28"/>
      <c r="AEY362" s="28"/>
      <c r="AEZ362" s="28"/>
      <c r="AFA362" s="28"/>
      <c r="AFB362" s="28"/>
      <c r="AFC362" s="28"/>
      <c r="AFD362" s="28"/>
      <c r="AFE362" s="28"/>
      <c r="AFF362" s="28"/>
      <c r="AFG362" s="28"/>
      <c r="AFH362" s="28"/>
      <c r="AFI362" s="28"/>
      <c r="AFJ362" s="28"/>
      <c r="AFK362" s="28"/>
      <c r="AFL362" s="28"/>
      <c r="AFM362" s="28"/>
      <c r="AFN362" s="28"/>
      <c r="AFO362" s="28"/>
      <c r="AFP362" s="28"/>
      <c r="AFQ362" s="28"/>
      <c r="AFR362" s="28"/>
      <c r="AFS362" s="28"/>
      <c r="AFT362" s="28"/>
      <c r="AFU362" s="28"/>
      <c r="AFV362" s="28"/>
      <c r="AFW362" s="28"/>
      <c r="AFX362" s="28"/>
      <c r="AFY362" s="28"/>
      <c r="AFZ362" s="28"/>
      <c r="AGA362" s="28"/>
      <c r="AGB362" s="28"/>
      <c r="AGC362" s="28"/>
      <c r="AGD362" s="28"/>
      <c r="AGE362" s="28"/>
      <c r="AGF362" s="28"/>
      <c r="AGG362" s="28"/>
      <c r="AGH362" s="28"/>
      <c r="AGI362" s="28"/>
      <c r="AGJ362" s="28"/>
      <c r="AGK362" s="28"/>
      <c r="AGL362" s="28"/>
      <c r="AGM362" s="28"/>
      <c r="AGN362" s="28"/>
      <c r="AGO362" s="28"/>
      <c r="AGP362" s="28"/>
      <c r="AGQ362" s="28"/>
      <c r="AGR362" s="28"/>
      <c r="AGS362" s="28"/>
      <c r="AGT362" s="28"/>
      <c r="AGU362" s="28"/>
      <c r="AGV362" s="28"/>
      <c r="AGW362" s="28"/>
      <c r="AGX362" s="28"/>
      <c r="AGY362" s="28"/>
      <c r="AGZ362" s="28"/>
      <c r="AHA362" s="28"/>
      <c r="AHB362" s="28"/>
      <c r="AHC362" s="28"/>
      <c r="AHD362" s="28"/>
      <c r="AHE362" s="28"/>
      <c r="AHF362" s="28"/>
      <c r="AHG362" s="28"/>
      <c r="AHH362" s="28"/>
      <c r="AHI362" s="28"/>
      <c r="AHJ362" s="28"/>
      <c r="AHK362" s="28"/>
      <c r="AHL362" s="28"/>
      <c r="AHM362" s="28"/>
      <c r="AHN362" s="28"/>
      <c r="AHO362" s="28"/>
      <c r="AHP362" s="28"/>
      <c r="AHQ362" s="28"/>
      <c r="AHR362" s="28"/>
      <c r="AHS362" s="28"/>
      <c r="AHT362" s="28"/>
      <c r="AHU362" s="28"/>
      <c r="AHV362" s="28"/>
      <c r="AHW362" s="28"/>
      <c r="AHX362" s="28"/>
      <c r="AHY362" s="28"/>
      <c r="AHZ362" s="28"/>
      <c r="AIA362" s="28"/>
      <c r="AIB362" s="28"/>
      <c r="AIC362" s="28"/>
      <c r="AID362" s="28"/>
      <c r="AIE362" s="28"/>
      <c r="AIF362" s="28"/>
      <c r="AIG362" s="28"/>
      <c r="AIH362" s="28"/>
      <c r="AII362" s="28"/>
      <c r="AIJ362" s="28"/>
      <c r="AIK362" s="28"/>
      <c r="AIL362" s="28"/>
      <c r="AIM362" s="28"/>
      <c r="AIN362" s="28"/>
      <c r="AIO362" s="28"/>
      <c r="AIP362" s="28"/>
      <c r="AIQ362" s="28"/>
      <c r="AIR362" s="28"/>
      <c r="AIS362" s="28"/>
      <c r="AIT362" s="28"/>
      <c r="AIU362" s="28"/>
      <c r="AIV362" s="28"/>
      <c r="AIW362" s="28"/>
      <c r="AIX362" s="28"/>
      <c r="AIY362" s="28"/>
      <c r="AIZ362" s="28"/>
      <c r="AJA362" s="28"/>
      <c r="AJB362" s="28"/>
      <c r="AJC362" s="28"/>
      <c r="AJD362" s="28"/>
      <c r="AJE362" s="28"/>
      <c r="AJF362" s="28"/>
      <c r="AJG362" s="28"/>
      <c r="AJH362" s="28"/>
      <c r="AJI362" s="28"/>
      <c r="AJJ362" s="28"/>
      <c r="AJK362" s="28"/>
      <c r="AJL362" s="28"/>
      <c r="AJM362" s="28"/>
      <c r="AJN362" s="28"/>
      <c r="AJO362" s="28"/>
      <c r="AJP362" s="28"/>
      <c r="AJQ362" s="28"/>
      <c r="AJR362" s="28"/>
      <c r="AJS362" s="28"/>
      <c r="AJT362" s="28"/>
      <c r="AJU362" s="28"/>
      <c r="AJV362" s="28"/>
      <c r="AJW362" s="28"/>
      <c r="AJX362" s="28"/>
      <c r="AJY362" s="28"/>
      <c r="AJZ362" s="28"/>
      <c r="AKA362" s="28"/>
      <c r="AKB362" s="28"/>
      <c r="AKC362" s="28"/>
      <c r="AKD362" s="28"/>
      <c r="AKE362" s="28"/>
      <c r="AKF362" s="28"/>
      <c r="AKG362" s="28"/>
      <c r="AKH362" s="28"/>
      <c r="AKI362" s="28"/>
      <c r="AKJ362" s="28"/>
      <c r="AKK362" s="28"/>
      <c r="AKL362" s="28"/>
      <c r="AKM362" s="28"/>
      <c r="AKN362" s="28"/>
      <c r="AKO362" s="28"/>
      <c r="AKP362" s="28"/>
      <c r="AKQ362" s="28"/>
      <c r="AKR362" s="28"/>
      <c r="AKS362" s="28"/>
      <c r="AKT362" s="28"/>
      <c r="AKU362" s="28"/>
      <c r="AKV362" s="28"/>
      <c r="AKW362" s="28"/>
      <c r="AKX362" s="28"/>
      <c r="AKY362" s="28"/>
      <c r="AKZ362" s="28"/>
      <c r="ALA362" s="28"/>
      <c r="ALB362" s="28"/>
      <c r="ALC362" s="28"/>
      <c r="ALD362" s="28"/>
      <c r="ALE362" s="28"/>
      <c r="ALF362" s="28"/>
      <c r="ALG362" s="28"/>
      <c r="ALH362" s="28"/>
      <c r="ALI362" s="28"/>
      <c r="ALJ362" s="28"/>
      <c r="ALK362" s="28"/>
      <c r="ALL362" s="28"/>
      <c r="ALM362" s="28"/>
      <c r="ALN362" s="28"/>
      <c r="ALO362" s="28"/>
      <c r="ALP362" s="28"/>
      <c r="ALQ362" s="28"/>
      <c r="ALR362" s="28"/>
      <c r="ALS362" s="28"/>
      <c r="ALT362" s="28"/>
      <c r="ALU362" s="28"/>
      <c r="ALV362" s="28"/>
      <c r="ALW362" s="28"/>
      <c r="ALX362" s="28"/>
      <c r="ALY362" s="28"/>
      <c r="ALZ362" s="28"/>
      <c r="AMA362" s="28"/>
      <c r="AMB362" s="28"/>
      <c r="AMC362" s="28"/>
      <c r="AMD362" s="28"/>
      <c r="AME362" s="28"/>
      <c r="AMF362" s="28"/>
      <c r="AMG362" s="28"/>
      <c r="AMH362" s="28"/>
      <c r="AMI362" s="28"/>
      <c r="AMJ362" s="28"/>
      <c r="AMK362" s="28"/>
      <c r="AML362" s="28"/>
      <c r="AMM362" s="28"/>
      <c r="AMN362" s="28"/>
      <c r="AMO362" s="28"/>
      <c r="AMP362" s="28"/>
      <c r="AMQ362" s="28"/>
      <c r="AMR362" s="28"/>
      <c r="AMS362" s="28"/>
      <c r="AMT362" s="28"/>
      <c r="AMU362" s="28"/>
      <c r="AMV362" s="28"/>
      <c r="AMW362" s="28"/>
      <c r="AMX362" s="28"/>
      <c r="AMY362" s="28"/>
      <c r="AMZ362" s="28"/>
      <c r="ANA362" s="28"/>
      <c r="ANB362" s="28"/>
      <c r="ANC362" s="28"/>
      <c r="AND362" s="28"/>
      <c r="ANE362" s="28"/>
      <c r="ANF362" s="28"/>
      <c r="ANG362" s="28"/>
      <c r="ANH362" s="28"/>
      <c r="ANI362" s="28"/>
      <c r="ANJ362" s="28"/>
      <c r="ANK362" s="28"/>
      <c r="ANL362" s="28"/>
      <c r="ANM362" s="28"/>
      <c r="ANN362" s="28"/>
      <c r="ANO362" s="28"/>
      <c r="ANP362" s="28"/>
      <c r="ANQ362" s="28"/>
      <c r="ANR362" s="28"/>
      <c r="ANS362" s="28"/>
      <c r="ANT362" s="28"/>
      <c r="ANU362" s="28"/>
      <c r="ANV362" s="28"/>
      <c r="ANW362" s="28"/>
      <c r="ANX362" s="28"/>
      <c r="ANY362" s="28"/>
      <c r="ANZ362" s="28"/>
      <c r="AOA362" s="28"/>
      <c r="AOB362" s="28"/>
      <c r="AOC362" s="28"/>
      <c r="AOD362" s="28"/>
      <c r="AOE362" s="28"/>
      <c r="AOF362" s="28"/>
      <c r="AOG362" s="28"/>
      <c r="AOH362" s="28"/>
      <c r="AOI362" s="28"/>
      <c r="AOJ362" s="28"/>
      <c r="AOK362" s="28"/>
      <c r="AOL362" s="28"/>
      <c r="AOM362" s="28"/>
      <c r="AON362" s="28"/>
      <c r="AOO362" s="28"/>
      <c r="AOP362" s="28"/>
      <c r="AOQ362" s="28"/>
      <c r="AOR362" s="28"/>
      <c r="AOS362" s="28"/>
      <c r="AOT362" s="28"/>
      <c r="AOU362" s="28"/>
      <c r="AOV362" s="28"/>
      <c r="AOW362" s="28"/>
      <c r="AOX362" s="28"/>
      <c r="AOY362" s="28"/>
      <c r="AOZ362" s="28"/>
      <c r="APA362" s="28"/>
      <c r="APB362" s="28"/>
      <c r="APC362" s="28"/>
      <c r="APD362" s="28"/>
      <c r="APE362" s="28"/>
      <c r="APF362" s="28"/>
      <c r="APG362" s="28"/>
      <c r="APH362" s="28"/>
      <c r="API362" s="28"/>
      <c r="APJ362" s="28"/>
      <c r="APK362" s="28"/>
      <c r="APL362" s="28"/>
      <c r="APM362" s="28"/>
      <c r="APN362" s="28"/>
      <c r="APO362" s="28"/>
      <c r="APP362" s="28"/>
      <c r="APQ362" s="28"/>
      <c r="APR362" s="28"/>
      <c r="APS362" s="28"/>
      <c r="APT362" s="28"/>
      <c r="APU362" s="28"/>
      <c r="APV362" s="28"/>
      <c r="APW362" s="28"/>
      <c r="APX362" s="28"/>
      <c r="APY362" s="28"/>
      <c r="APZ362" s="28"/>
      <c r="AQA362" s="28"/>
      <c r="AQB362" s="28"/>
      <c r="AQC362" s="28"/>
      <c r="AQD362" s="28"/>
      <c r="AQE362" s="28"/>
      <c r="AQF362" s="28"/>
      <c r="AQG362" s="28"/>
      <c r="AQH362" s="28"/>
      <c r="AQI362" s="28"/>
      <c r="AQJ362" s="28"/>
      <c r="AQK362" s="28"/>
      <c r="AQL362" s="28"/>
      <c r="AQM362" s="28"/>
      <c r="AQN362" s="28"/>
      <c r="AQO362" s="28"/>
      <c r="AQP362" s="28"/>
      <c r="AQQ362" s="28"/>
      <c r="AQR362" s="28"/>
      <c r="AQS362" s="28"/>
      <c r="AQT362" s="28"/>
      <c r="AQU362" s="28"/>
      <c r="AQV362" s="28"/>
      <c r="AQW362" s="28"/>
      <c r="AQX362" s="28"/>
      <c r="AQY362" s="28"/>
      <c r="AQZ362" s="28"/>
      <c r="ARA362" s="28"/>
      <c r="ARB362" s="28"/>
      <c r="ARC362" s="28"/>
      <c r="ARD362" s="28"/>
      <c r="ARE362" s="28"/>
      <c r="ARF362" s="28"/>
      <c r="ARG362" s="28"/>
      <c r="ARH362" s="28"/>
      <c r="ARI362" s="28"/>
      <c r="ARJ362" s="28"/>
      <c r="ARK362" s="28"/>
      <c r="ARL362" s="28"/>
      <c r="ARM362" s="28"/>
      <c r="ARN362" s="28"/>
      <c r="ARO362" s="28"/>
      <c r="ARP362" s="28"/>
      <c r="ARQ362" s="28"/>
      <c r="ARR362" s="28"/>
      <c r="ARS362" s="28"/>
      <c r="ART362" s="28"/>
      <c r="ARU362" s="28"/>
      <c r="ARV362" s="28"/>
      <c r="ARW362" s="28"/>
      <c r="ARX362" s="28"/>
      <c r="ARY362" s="28"/>
      <c r="ARZ362" s="28"/>
      <c r="ASA362" s="28"/>
      <c r="ASB362" s="28"/>
      <c r="ASC362" s="28"/>
      <c r="ASD362" s="28"/>
      <c r="ASE362" s="28"/>
      <c r="ASF362" s="28"/>
      <c r="ASG362" s="28"/>
      <c r="ASH362" s="28"/>
      <c r="ASI362" s="28"/>
      <c r="ASJ362" s="28"/>
      <c r="ASK362" s="28"/>
      <c r="ASL362" s="28"/>
      <c r="ASM362" s="28"/>
      <c r="ASN362" s="28"/>
      <c r="ASO362" s="28"/>
      <c r="ASP362" s="28"/>
      <c r="ASQ362" s="28"/>
      <c r="ASR362" s="28"/>
      <c r="ASS362" s="28"/>
      <c r="AST362" s="28"/>
      <c r="ASU362" s="28"/>
      <c r="ASV362" s="28"/>
      <c r="ASW362" s="28"/>
      <c r="ASX362" s="28"/>
      <c r="ASY362" s="28"/>
      <c r="ASZ362" s="28"/>
      <c r="ATA362" s="28"/>
      <c r="ATB362" s="28"/>
      <c r="ATC362" s="28"/>
      <c r="ATD362" s="28"/>
      <c r="ATE362" s="28"/>
      <c r="ATF362" s="28"/>
      <c r="ATG362" s="28"/>
      <c r="ATH362" s="28"/>
      <c r="ATI362" s="28"/>
      <c r="ATJ362" s="28"/>
      <c r="ATK362" s="28"/>
      <c r="ATL362" s="28"/>
      <c r="ATM362" s="28"/>
      <c r="ATN362" s="28"/>
      <c r="ATO362" s="28"/>
      <c r="ATP362" s="28"/>
      <c r="ATQ362" s="28"/>
      <c r="ATR362" s="28"/>
      <c r="ATS362" s="28"/>
      <c r="ATT362" s="28"/>
      <c r="ATU362" s="28"/>
      <c r="ATV362" s="28"/>
      <c r="ATW362" s="28"/>
      <c r="ATX362" s="28"/>
      <c r="ATY362" s="28"/>
      <c r="ATZ362" s="28"/>
      <c r="AUA362" s="28"/>
      <c r="AUB362" s="28"/>
      <c r="AUC362" s="28"/>
      <c r="AUD362" s="28"/>
      <c r="AUE362" s="28"/>
      <c r="AUF362" s="28"/>
      <c r="AUG362" s="28"/>
      <c r="AUH362" s="28"/>
      <c r="AUI362" s="28"/>
      <c r="AUJ362" s="28"/>
      <c r="AUK362" s="28"/>
      <c r="AUL362" s="28"/>
      <c r="AUM362" s="28"/>
      <c r="AUN362" s="28"/>
      <c r="AUO362" s="28"/>
      <c r="AUP362" s="28"/>
      <c r="AUQ362" s="28"/>
      <c r="AUR362" s="28"/>
      <c r="AUS362" s="28"/>
      <c r="AUT362" s="28"/>
      <c r="AUU362" s="28"/>
      <c r="AUV362" s="28"/>
      <c r="AUW362" s="28"/>
      <c r="AUX362" s="28"/>
      <c r="AUY362" s="28"/>
      <c r="AUZ362" s="28"/>
      <c r="AVA362" s="28"/>
      <c r="AVB362" s="28"/>
      <c r="AVC362" s="28"/>
      <c r="AVD362" s="28"/>
      <c r="AVE362" s="28"/>
      <c r="AVF362" s="28"/>
      <c r="AVG362" s="28"/>
      <c r="AVH362" s="28"/>
      <c r="AVI362" s="28"/>
      <c r="AVJ362" s="28"/>
      <c r="AVK362" s="28"/>
      <c r="AVL362" s="28"/>
      <c r="AVM362" s="28"/>
      <c r="AVN362" s="28"/>
      <c r="AVO362" s="28"/>
      <c r="AVP362" s="28"/>
      <c r="AVQ362" s="28"/>
      <c r="AVR362" s="28"/>
      <c r="AVS362" s="28"/>
      <c r="AVT362" s="28"/>
      <c r="AVU362" s="28"/>
      <c r="AVV362" s="28"/>
      <c r="AVW362" s="28"/>
      <c r="AVX362" s="28"/>
      <c r="AVY362" s="28"/>
      <c r="AVZ362" s="28"/>
      <c r="AWA362" s="28"/>
      <c r="AWB362" s="28"/>
      <c r="AWC362" s="28"/>
      <c r="AWD362" s="28"/>
      <c r="AWE362" s="28"/>
      <c r="AWF362" s="28"/>
      <c r="AWG362" s="28"/>
      <c r="AWH362" s="28"/>
      <c r="AWI362" s="28"/>
      <c r="AWJ362" s="28"/>
      <c r="AWK362" s="28"/>
      <c r="AWL362" s="28"/>
      <c r="AWM362" s="28"/>
      <c r="AWN362" s="28"/>
      <c r="AWO362" s="28"/>
      <c r="AWP362" s="28"/>
      <c r="AWQ362" s="28"/>
      <c r="AWR362" s="28"/>
      <c r="AWS362" s="28"/>
      <c r="AWT362" s="28"/>
      <c r="AWU362" s="28"/>
      <c r="AWV362" s="28"/>
      <c r="AWW362" s="28"/>
      <c r="AWX362" s="28"/>
      <c r="AWY362" s="28"/>
      <c r="AWZ362" s="28"/>
      <c r="AXA362" s="28"/>
      <c r="AXB362" s="28"/>
      <c r="AXC362" s="28"/>
      <c r="AXD362" s="28"/>
      <c r="AXE362" s="28"/>
      <c r="AXF362" s="28"/>
      <c r="AXG362" s="28"/>
      <c r="AXH362" s="28"/>
      <c r="AXI362" s="28"/>
      <c r="AXJ362" s="28"/>
      <c r="AXK362" s="28"/>
      <c r="AXL362" s="28"/>
      <c r="AXM362" s="28"/>
      <c r="AXN362" s="28"/>
      <c r="AXO362" s="28"/>
      <c r="AXP362" s="28"/>
      <c r="AXQ362" s="28"/>
      <c r="AXR362" s="28"/>
      <c r="AXS362" s="28"/>
      <c r="AXT362" s="28"/>
      <c r="AXU362" s="28"/>
      <c r="AXV362" s="28"/>
      <c r="AXW362" s="28"/>
      <c r="AXX362" s="28"/>
      <c r="AXY362" s="28"/>
      <c r="AXZ362" s="28"/>
      <c r="AYA362" s="28"/>
      <c r="AYB362" s="28"/>
      <c r="AYC362" s="28"/>
      <c r="AYD362" s="28"/>
      <c r="AYE362" s="28"/>
      <c r="AYF362" s="28"/>
      <c r="AYG362" s="28"/>
      <c r="AYH362" s="28"/>
      <c r="AYI362" s="28"/>
      <c r="AYJ362" s="28"/>
      <c r="AYK362" s="28"/>
      <c r="AYL362" s="28"/>
      <c r="AYM362" s="28"/>
      <c r="AYN362" s="28"/>
      <c r="AYO362" s="28"/>
      <c r="AYP362" s="28"/>
      <c r="AYQ362" s="28"/>
      <c r="AYR362" s="28"/>
      <c r="AYS362" s="28"/>
      <c r="AYT362" s="28"/>
      <c r="AYU362" s="28"/>
      <c r="AYV362" s="28"/>
      <c r="AYW362" s="28"/>
      <c r="AYX362" s="28"/>
      <c r="AYY362" s="28"/>
      <c r="AYZ362" s="28"/>
      <c r="AZA362" s="28"/>
      <c r="AZB362" s="28"/>
      <c r="AZC362" s="28"/>
      <c r="AZD362" s="28"/>
      <c r="AZE362" s="28"/>
      <c r="AZF362" s="28"/>
      <c r="AZG362" s="28"/>
      <c r="AZH362" s="28"/>
      <c r="AZI362" s="28"/>
      <c r="AZJ362" s="28"/>
      <c r="AZK362" s="28"/>
      <c r="AZL362" s="28"/>
      <c r="AZM362" s="28"/>
      <c r="AZN362" s="28"/>
      <c r="AZO362" s="28"/>
      <c r="AZP362" s="28"/>
      <c r="AZQ362" s="28"/>
      <c r="AZR362" s="28"/>
      <c r="AZS362" s="28"/>
      <c r="AZT362" s="28"/>
      <c r="AZU362" s="28"/>
      <c r="AZV362" s="28"/>
      <c r="AZW362" s="28"/>
      <c r="AZX362" s="28"/>
      <c r="AZY362" s="28"/>
      <c r="AZZ362" s="28"/>
      <c r="BAA362" s="28"/>
      <c r="BAB362" s="28"/>
      <c r="BAC362" s="28"/>
      <c r="BAD362" s="28"/>
      <c r="BAE362" s="28"/>
      <c r="BAF362" s="28"/>
      <c r="BAG362" s="28"/>
      <c r="BAH362" s="28"/>
      <c r="BAI362" s="28"/>
      <c r="BAJ362" s="28"/>
      <c r="BAK362" s="28"/>
      <c r="BAL362" s="28"/>
      <c r="BAM362" s="28"/>
      <c r="BAN362" s="28"/>
      <c r="BAO362" s="28"/>
      <c r="BAP362" s="28"/>
      <c r="BAQ362" s="28"/>
      <c r="BAR362" s="28"/>
      <c r="BAS362" s="28"/>
      <c r="BAT362" s="28"/>
      <c r="BAU362" s="28"/>
      <c r="BAV362" s="28"/>
      <c r="BAW362" s="28"/>
      <c r="BAX362" s="28"/>
      <c r="BAY362" s="28"/>
      <c r="BAZ362" s="28"/>
      <c r="BBA362" s="28"/>
      <c r="BBB362" s="28"/>
      <c r="BBC362" s="28"/>
      <c r="BBD362" s="28"/>
      <c r="BBE362" s="28"/>
      <c r="BBF362" s="28"/>
      <c r="BBG362" s="28"/>
      <c r="BBH362" s="28"/>
      <c r="BBI362" s="28"/>
      <c r="BBJ362" s="28"/>
      <c r="BBK362" s="28"/>
      <c r="BBL362" s="28"/>
      <c r="BBM362" s="28"/>
      <c r="BBN362" s="28"/>
      <c r="BBO362" s="28"/>
      <c r="BBP362" s="28"/>
      <c r="BBQ362" s="28"/>
      <c r="BBR362" s="28"/>
      <c r="BBS362" s="28"/>
      <c r="BBT362" s="28"/>
      <c r="BBU362" s="28"/>
      <c r="BBV362" s="28"/>
      <c r="BBW362" s="28"/>
      <c r="BBX362" s="28"/>
      <c r="BBY362" s="28"/>
      <c r="BBZ362" s="28"/>
      <c r="BCA362" s="28"/>
      <c r="BCB362" s="28"/>
      <c r="BCC362" s="28"/>
      <c r="BCD362" s="28"/>
      <c r="BCE362" s="28"/>
      <c r="BCF362" s="28"/>
      <c r="BCG362" s="28"/>
      <c r="BCH362" s="28"/>
      <c r="BCI362" s="28"/>
      <c r="BCJ362" s="28"/>
      <c r="BCK362" s="28"/>
      <c r="BCL362" s="28"/>
      <c r="BCM362" s="28"/>
      <c r="BCN362" s="28"/>
      <c r="BCO362" s="28"/>
      <c r="BCP362" s="28"/>
      <c r="BCQ362" s="28"/>
      <c r="BCR362" s="28"/>
      <c r="BCS362" s="28"/>
      <c r="BCT362" s="28"/>
      <c r="BCU362" s="28"/>
      <c r="BCV362" s="28"/>
      <c r="BCW362" s="28"/>
      <c r="BCX362" s="28"/>
      <c r="BCY362" s="28"/>
      <c r="BCZ362" s="28"/>
      <c r="BDA362" s="28"/>
      <c r="BDB362" s="28"/>
      <c r="BDC362" s="28"/>
      <c r="BDD362" s="28"/>
      <c r="BDE362" s="28"/>
      <c r="BDF362" s="28"/>
      <c r="BDG362" s="28"/>
      <c r="BDH362" s="28"/>
      <c r="BDI362" s="28"/>
      <c r="BDJ362" s="28"/>
      <c r="BDK362" s="28"/>
      <c r="BDL362" s="28"/>
      <c r="BDM362" s="28"/>
      <c r="BDN362" s="28"/>
      <c r="BDO362" s="28"/>
      <c r="BDP362" s="28"/>
      <c r="BDQ362" s="28"/>
      <c r="BDR362" s="28"/>
      <c r="BDS362" s="28"/>
      <c r="BDT362" s="28"/>
      <c r="BDU362" s="28"/>
      <c r="BDV362" s="28"/>
      <c r="BDW362" s="28"/>
      <c r="BDX362" s="28"/>
      <c r="BDY362" s="28"/>
      <c r="BDZ362" s="28"/>
      <c r="BEA362" s="28"/>
      <c r="BEB362" s="28"/>
      <c r="BEC362" s="28"/>
      <c r="BED362" s="28"/>
      <c r="BEE362" s="28"/>
      <c r="BEF362" s="28"/>
      <c r="BEG362" s="28"/>
      <c r="BEH362" s="28"/>
      <c r="BEI362" s="28"/>
      <c r="BEJ362" s="28"/>
      <c r="BEK362" s="28"/>
      <c r="BEL362" s="28"/>
      <c r="BEM362" s="28"/>
      <c r="BEN362" s="28"/>
      <c r="BEO362" s="28"/>
      <c r="BEP362" s="28"/>
      <c r="BEQ362" s="28"/>
      <c r="BER362" s="28"/>
      <c r="BES362" s="28"/>
      <c r="BET362" s="28"/>
      <c r="BEU362" s="28"/>
      <c r="BEV362" s="28"/>
      <c r="BEW362" s="28"/>
      <c r="BEX362" s="28"/>
      <c r="BEY362" s="28"/>
      <c r="BEZ362" s="28"/>
      <c r="BFA362" s="28"/>
      <c r="BFB362" s="28"/>
      <c r="BFC362" s="28"/>
      <c r="BFD362" s="28"/>
      <c r="BFE362" s="28"/>
      <c r="BFF362" s="28"/>
      <c r="BFG362" s="28"/>
      <c r="BFH362" s="28"/>
      <c r="BFI362" s="28"/>
      <c r="BFJ362" s="28"/>
      <c r="BFK362" s="28"/>
      <c r="BFL362" s="28"/>
      <c r="BFM362" s="28"/>
      <c r="BFN362" s="28"/>
      <c r="BFO362" s="28"/>
      <c r="BFP362" s="28"/>
      <c r="BFQ362" s="28"/>
      <c r="BFR362" s="28"/>
      <c r="BFS362" s="28"/>
      <c r="BFT362" s="28"/>
      <c r="BFU362" s="28"/>
      <c r="BFV362" s="28"/>
      <c r="BFW362" s="28"/>
      <c r="BFX362" s="28"/>
      <c r="BFY362" s="28"/>
      <c r="BFZ362" s="28"/>
      <c r="BGA362" s="28"/>
      <c r="BGB362" s="28"/>
      <c r="BGC362" s="28"/>
      <c r="BGD362" s="28"/>
      <c r="BGE362" s="28"/>
      <c r="BGF362" s="28"/>
      <c r="BGG362" s="28"/>
      <c r="BGH362" s="28"/>
      <c r="BGI362" s="28"/>
      <c r="BGJ362" s="28"/>
      <c r="BGK362" s="28"/>
      <c r="BGL362" s="28"/>
      <c r="BGM362" s="28"/>
      <c r="BGN362" s="28"/>
      <c r="BGO362" s="28"/>
      <c r="BGP362" s="28"/>
      <c r="BGQ362" s="28"/>
      <c r="BGR362" s="28"/>
      <c r="BGS362" s="28"/>
      <c r="BGT362" s="28"/>
      <c r="BGU362" s="28"/>
      <c r="BGV362" s="28"/>
      <c r="BGW362" s="28"/>
      <c r="BGX362" s="28"/>
      <c r="BGY362" s="28"/>
      <c r="BGZ362" s="28"/>
      <c r="BHA362" s="28"/>
      <c r="BHB362" s="28"/>
      <c r="BHC362" s="28"/>
      <c r="BHD362" s="28"/>
      <c r="BHE362" s="28"/>
      <c r="BHF362" s="28"/>
      <c r="BHG362" s="28"/>
      <c r="BHH362" s="28"/>
      <c r="BHI362" s="28"/>
      <c r="BHJ362" s="28"/>
      <c r="BHK362" s="28"/>
      <c r="BHL362" s="28"/>
      <c r="BHM362" s="28"/>
      <c r="BHN362" s="28"/>
      <c r="BHO362" s="28"/>
      <c r="BHP362" s="28"/>
      <c r="BHQ362" s="28"/>
      <c r="BHR362" s="28"/>
      <c r="BHS362" s="28"/>
      <c r="BHT362" s="28"/>
      <c r="BHU362" s="28"/>
      <c r="BHV362" s="28"/>
      <c r="BHW362" s="28"/>
      <c r="BHX362" s="28"/>
      <c r="BHY362" s="28"/>
      <c r="BHZ362" s="28"/>
      <c r="BIA362" s="28"/>
      <c r="BIB362" s="28"/>
      <c r="BIC362" s="28"/>
      <c r="BID362" s="28"/>
      <c r="BIE362" s="28"/>
      <c r="BIF362" s="28"/>
      <c r="BIG362" s="28"/>
      <c r="BIH362" s="28"/>
      <c r="BII362" s="28"/>
      <c r="BIJ362" s="28"/>
      <c r="BIK362" s="28"/>
      <c r="BIL362" s="28"/>
      <c r="BIM362" s="28"/>
      <c r="BIN362" s="28"/>
      <c r="BIO362" s="28"/>
      <c r="BIP362" s="28"/>
      <c r="BIQ362" s="28"/>
      <c r="BIR362" s="28"/>
      <c r="BIS362" s="28"/>
      <c r="BIT362" s="28"/>
      <c r="BIU362" s="28"/>
      <c r="BIV362" s="28"/>
      <c r="BIW362" s="28"/>
      <c r="BIX362" s="28"/>
      <c r="BIY362" s="28"/>
      <c r="BIZ362" s="28"/>
      <c r="BJA362" s="28"/>
      <c r="BJB362" s="28"/>
      <c r="BJC362" s="28"/>
      <c r="BJD362" s="28"/>
      <c r="BJE362" s="28"/>
      <c r="BJF362" s="28"/>
      <c r="BJG362" s="28"/>
      <c r="BJH362" s="28"/>
      <c r="BJI362" s="28"/>
      <c r="BJJ362" s="28"/>
      <c r="BJK362" s="28"/>
      <c r="BJL362" s="28"/>
      <c r="BJM362" s="28"/>
      <c r="BJN362" s="28"/>
      <c r="BJO362" s="28"/>
      <c r="BJP362" s="28"/>
      <c r="BJQ362" s="28"/>
      <c r="BJR362" s="28"/>
      <c r="BJS362" s="28"/>
      <c r="BJT362" s="28"/>
      <c r="BJU362" s="28"/>
      <c r="BJV362" s="28"/>
      <c r="BJW362" s="28"/>
      <c r="BJX362" s="28"/>
      <c r="BJY362" s="28"/>
      <c r="BJZ362" s="28"/>
      <c r="BKA362" s="28"/>
      <c r="BKB362" s="28"/>
      <c r="BKC362" s="28"/>
      <c r="BKD362" s="28"/>
      <c r="BKE362" s="28"/>
      <c r="BKF362" s="28"/>
      <c r="BKG362" s="28"/>
      <c r="BKH362" s="28"/>
      <c r="BKI362" s="28"/>
      <c r="BKJ362" s="28"/>
      <c r="BKK362" s="28"/>
      <c r="BKL362" s="28"/>
      <c r="BKM362" s="28"/>
      <c r="BKN362" s="28"/>
      <c r="BKO362" s="28"/>
      <c r="BKP362" s="28"/>
      <c r="BKQ362" s="28"/>
      <c r="BKR362" s="28"/>
      <c r="BKS362" s="28"/>
      <c r="BKT362" s="28"/>
      <c r="BKU362" s="28"/>
      <c r="BKV362" s="28"/>
      <c r="BKW362" s="28"/>
      <c r="BKX362" s="28"/>
      <c r="BKY362" s="28"/>
      <c r="BKZ362" s="28"/>
      <c r="BLA362" s="28"/>
      <c r="BLB362" s="28"/>
      <c r="BLC362" s="28"/>
      <c r="BLD362" s="28"/>
      <c r="BLE362" s="28"/>
      <c r="BLF362" s="28"/>
      <c r="BLG362" s="28"/>
      <c r="BLH362" s="28"/>
      <c r="BLI362" s="28"/>
      <c r="BLJ362" s="28"/>
      <c r="BLK362" s="28"/>
      <c r="BLL362" s="28"/>
      <c r="BLM362" s="28"/>
      <c r="BLN362" s="28"/>
      <c r="BLO362" s="28"/>
      <c r="BLP362" s="28"/>
      <c r="BLQ362" s="28"/>
      <c r="BLR362" s="28"/>
      <c r="BLS362" s="28"/>
      <c r="BLT362" s="28"/>
      <c r="BLU362" s="28"/>
      <c r="BLV362" s="28"/>
      <c r="BLW362" s="28"/>
      <c r="BLX362" s="28"/>
      <c r="BLY362" s="28"/>
      <c r="BLZ362" s="28"/>
      <c r="BMA362" s="28"/>
      <c r="BMB362" s="28"/>
      <c r="BMC362" s="28"/>
      <c r="BMD362" s="28"/>
      <c r="BME362" s="28"/>
      <c r="BMF362" s="28"/>
      <c r="BMG362" s="28"/>
      <c r="BMH362" s="28"/>
      <c r="BMI362" s="28"/>
      <c r="BMJ362" s="28"/>
      <c r="BMK362" s="28"/>
      <c r="BML362" s="28"/>
      <c r="BMM362" s="28"/>
      <c r="BMN362" s="28"/>
      <c r="BMO362" s="28"/>
      <c r="BMP362" s="28"/>
      <c r="BMQ362" s="28"/>
      <c r="BMR362" s="28"/>
      <c r="BMS362" s="28"/>
      <c r="BMT362" s="28"/>
      <c r="BMU362" s="28"/>
      <c r="BMV362" s="28"/>
      <c r="BMW362" s="28"/>
      <c r="BMX362" s="28"/>
      <c r="BMY362" s="28"/>
      <c r="BMZ362" s="28"/>
      <c r="BNA362" s="28"/>
      <c r="BNB362" s="28"/>
      <c r="BNC362" s="28"/>
      <c r="BND362" s="28"/>
      <c r="BNE362" s="28"/>
      <c r="BNF362" s="28"/>
      <c r="BNG362" s="28"/>
      <c r="BNH362" s="28"/>
      <c r="BNI362" s="28"/>
      <c r="BNJ362" s="28"/>
      <c r="BNK362" s="28"/>
      <c r="BNL362" s="28"/>
      <c r="BNM362" s="28"/>
      <c r="BNN362" s="28"/>
      <c r="BNO362" s="28"/>
      <c r="BNP362" s="28"/>
      <c r="BNQ362" s="28"/>
      <c r="BNR362" s="28"/>
      <c r="BNS362" s="28"/>
      <c r="BNT362" s="28"/>
      <c r="BNU362" s="28"/>
      <c r="BNV362" s="28"/>
      <c r="BNW362" s="28"/>
      <c r="BNX362" s="28"/>
      <c r="BNY362" s="28"/>
      <c r="BNZ362" s="28"/>
      <c r="BOA362" s="28"/>
      <c r="BOB362" s="28"/>
      <c r="BOC362" s="28"/>
      <c r="BOD362" s="28"/>
      <c r="BOE362" s="28"/>
      <c r="BOF362" s="28"/>
      <c r="BOG362" s="28"/>
      <c r="BOH362" s="28"/>
      <c r="BOI362" s="28"/>
      <c r="BOJ362" s="28"/>
      <c r="BOK362" s="28"/>
      <c r="BOL362" s="28"/>
      <c r="BOM362" s="28"/>
      <c r="BON362" s="28"/>
      <c r="BOO362" s="28"/>
      <c r="BOP362" s="28"/>
      <c r="BOQ362" s="28"/>
      <c r="BOR362" s="28"/>
      <c r="BOS362" s="28"/>
      <c r="BOT362" s="28"/>
      <c r="BOU362" s="28"/>
      <c r="BOV362" s="28"/>
      <c r="BOW362" s="28"/>
      <c r="BOX362" s="28"/>
      <c r="BOY362" s="28"/>
      <c r="BOZ362" s="28"/>
      <c r="BPA362" s="28"/>
      <c r="BPB362" s="28"/>
      <c r="BPC362" s="28"/>
      <c r="BPD362" s="28"/>
      <c r="BPE362" s="28"/>
      <c r="BPF362" s="28"/>
      <c r="BPG362" s="28"/>
      <c r="BPH362" s="28"/>
      <c r="BPI362" s="28"/>
      <c r="BPJ362" s="28"/>
      <c r="BPK362" s="28"/>
      <c r="BPL362" s="28"/>
      <c r="BPM362" s="28"/>
      <c r="BPN362" s="28"/>
      <c r="BPO362" s="28"/>
      <c r="BPP362" s="28"/>
      <c r="BPQ362" s="28"/>
      <c r="BPR362" s="28"/>
      <c r="BPS362" s="28"/>
      <c r="BPT362" s="28"/>
      <c r="BPU362" s="28"/>
      <c r="BPV362" s="28"/>
      <c r="BPW362" s="28"/>
      <c r="BPX362" s="28"/>
      <c r="BPY362" s="28"/>
      <c r="BPZ362" s="28"/>
      <c r="BQA362" s="28"/>
      <c r="BQB362" s="28"/>
      <c r="BQC362" s="28"/>
      <c r="BQD362" s="28"/>
      <c r="BQE362" s="28"/>
      <c r="BQF362" s="28"/>
      <c r="BQG362" s="28"/>
      <c r="BQH362" s="28"/>
      <c r="BQI362" s="28"/>
      <c r="BQJ362" s="28"/>
      <c r="BQK362" s="28"/>
      <c r="BQL362" s="28"/>
      <c r="BQM362" s="28"/>
      <c r="BQN362" s="28"/>
      <c r="BQO362" s="28"/>
      <c r="BQP362" s="28"/>
      <c r="BQQ362" s="28"/>
      <c r="BQR362" s="28"/>
      <c r="BQS362" s="28"/>
      <c r="BQT362" s="28"/>
      <c r="BQU362" s="28"/>
      <c r="BQV362" s="28"/>
      <c r="BQW362" s="28"/>
      <c r="BQX362" s="28"/>
      <c r="BQY362" s="28"/>
      <c r="BQZ362" s="28"/>
      <c r="BRA362" s="28"/>
      <c r="BRB362" s="28"/>
      <c r="BRC362" s="28"/>
      <c r="BRD362" s="28"/>
      <c r="BRE362" s="28"/>
      <c r="BRF362" s="28"/>
      <c r="BRG362" s="28"/>
      <c r="BRH362" s="28"/>
      <c r="BRI362" s="28"/>
      <c r="BRJ362" s="28"/>
      <c r="BRK362" s="28"/>
      <c r="BRL362" s="28"/>
      <c r="BRM362" s="28"/>
      <c r="BRN362" s="28"/>
      <c r="BRO362" s="28"/>
      <c r="BRP362" s="28"/>
      <c r="BRQ362" s="28"/>
      <c r="BRR362" s="28"/>
      <c r="BRS362" s="28"/>
      <c r="BRT362" s="28"/>
      <c r="BRU362" s="28"/>
      <c r="BRV362" s="28"/>
      <c r="BRW362" s="28"/>
      <c r="BRX362" s="28"/>
      <c r="BRY362" s="28"/>
      <c r="BRZ362" s="28"/>
      <c r="BSA362" s="28"/>
      <c r="BSB362" s="28"/>
      <c r="BSC362" s="28"/>
      <c r="BSD362" s="28"/>
      <c r="BSE362" s="28"/>
      <c r="BSF362" s="28"/>
      <c r="BSG362" s="28"/>
      <c r="BSH362" s="28"/>
      <c r="BSI362" s="28"/>
      <c r="BSJ362" s="28"/>
      <c r="BSK362" s="28"/>
      <c r="BSL362" s="28"/>
      <c r="BSM362" s="28"/>
      <c r="BSN362" s="28"/>
      <c r="BSO362" s="28"/>
      <c r="BSP362" s="28"/>
      <c r="BSQ362" s="28"/>
      <c r="BSR362" s="28"/>
      <c r="BSS362" s="28"/>
      <c r="BST362" s="28"/>
      <c r="BSU362" s="28"/>
      <c r="BSV362" s="28"/>
      <c r="BSW362" s="28"/>
      <c r="BSX362" s="28"/>
      <c r="BSY362" s="28"/>
      <c r="BSZ362" s="28"/>
      <c r="BTA362" s="28"/>
      <c r="BTB362" s="28"/>
      <c r="BTC362" s="28"/>
      <c r="BTD362" s="28"/>
      <c r="BTE362" s="28"/>
      <c r="BTF362" s="28"/>
      <c r="BTG362" s="28"/>
      <c r="BTH362" s="28"/>
      <c r="BTI362" s="28"/>
      <c r="BTJ362" s="28"/>
      <c r="BTK362" s="28"/>
      <c r="BTL362" s="28"/>
      <c r="BTM362" s="28"/>
      <c r="BTN362" s="28"/>
      <c r="BTO362" s="28"/>
      <c r="BTP362" s="28"/>
      <c r="BTQ362" s="28"/>
      <c r="BTR362" s="28"/>
      <c r="BTS362" s="28"/>
      <c r="BTT362" s="28"/>
      <c r="BTU362" s="28"/>
      <c r="BTV362" s="28"/>
      <c r="BTW362" s="28"/>
      <c r="BTX362" s="28"/>
      <c r="BTY362" s="28"/>
      <c r="BTZ362" s="28"/>
      <c r="BUA362" s="28"/>
      <c r="BUB362" s="28"/>
      <c r="BUC362" s="28"/>
      <c r="BUD362" s="28"/>
      <c r="BUE362" s="28"/>
      <c r="BUF362" s="28"/>
      <c r="BUG362" s="28"/>
      <c r="BUH362" s="28"/>
      <c r="BUI362" s="28"/>
      <c r="BUJ362" s="28"/>
      <c r="BUK362" s="28"/>
      <c r="BUL362" s="28"/>
      <c r="BUM362" s="28"/>
      <c r="BUN362" s="28"/>
      <c r="BUO362" s="28"/>
      <c r="BUP362" s="28"/>
      <c r="BUQ362" s="28"/>
      <c r="BUR362" s="28"/>
      <c r="BUS362" s="28"/>
      <c r="BUT362" s="28"/>
      <c r="BUU362" s="28"/>
      <c r="BUV362" s="28"/>
      <c r="BUW362" s="28"/>
      <c r="BUX362" s="28"/>
      <c r="BUY362" s="28"/>
      <c r="BUZ362" s="28"/>
      <c r="BVA362" s="28"/>
      <c r="BVB362" s="28"/>
      <c r="BVC362" s="28"/>
      <c r="BVD362" s="28"/>
      <c r="BVE362" s="28"/>
      <c r="BVF362" s="28"/>
      <c r="BVG362" s="28"/>
      <c r="BVH362" s="28"/>
      <c r="BVI362" s="28"/>
      <c r="BVJ362" s="28"/>
      <c r="BVK362" s="28"/>
      <c r="BVL362" s="28"/>
      <c r="BVM362" s="28"/>
      <c r="BVN362" s="28"/>
      <c r="BVO362" s="28"/>
      <c r="BVP362" s="28"/>
      <c r="BVQ362" s="28"/>
      <c r="BVR362" s="28"/>
      <c r="BVS362" s="28"/>
      <c r="BVT362" s="28"/>
      <c r="BVU362" s="28"/>
      <c r="BVV362" s="28"/>
      <c r="BVW362" s="28"/>
      <c r="BVX362" s="28"/>
      <c r="BVY362" s="28"/>
      <c r="BVZ362" s="28"/>
      <c r="BWA362" s="28"/>
      <c r="BWB362" s="28"/>
      <c r="BWC362" s="28"/>
      <c r="BWD362" s="28"/>
      <c r="BWE362" s="28"/>
      <c r="BWF362" s="28"/>
      <c r="BWG362" s="28"/>
      <c r="BWH362" s="28"/>
      <c r="BWI362" s="28"/>
      <c r="BWJ362" s="28"/>
      <c r="BWK362" s="28"/>
      <c r="BWL362" s="28"/>
      <c r="BWM362" s="28"/>
      <c r="BWN362" s="28"/>
      <c r="BWO362" s="28"/>
      <c r="BWP362" s="28"/>
      <c r="BWQ362" s="28"/>
      <c r="BWR362" s="28"/>
      <c r="BWS362" s="28"/>
      <c r="BWT362" s="28"/>
      <c r="BWU362" s="28"/>
      <c r="BWV362" s="28"/>
      <c r="BWW362" s="28"/>
      <c r="BWX362" s="28"/>
      <c r="BWY362" s="28"/>
      <c r="BWZ362" s="28"/>
      <c r="BXA362" s="28"/>
      <c r="BXB362" s="28"/>
      <c r="BXC362" s="28"/>
      <c r="BXD362" s="28"/>
      <c r="BXE362" s="28"/>
      <c r="BXF362" s="28"/>
      <c r="BXG362" s="28"/>
      <c r="BXH362" s="28"/>
      <c r="BXI362" s="28"/>
      <c r="BXJ362" s="28"/>
      <c r="BXK362" s="28"/>
      <c r="BXL362" s="28"/>
      <c r="BXM362" s="28"/>
      <c r="BXN362" s="28"/>
      <c r="BXO362" s="28"/>
      <c r="BXP362" s="28"/>
      <c r="BXQ362" s="28"/>
      <c r="BXR362" s="28"/>
      <c r="BXS362" s="28"/>
      <c r="BXT362" s="28"/>
      <c r="BXU362" s="28"/>
      <c r="BXV362" s="28"/>
      <c r="BXW362" s="28"/>
      <c r="BXX362" s="28"/>
      <c r="BXY362" s="28"/>
      <c r="BXZ362" s="28"/>
      <c r="BYA362" s="28"/>
      <c r="BYB362" s="28"/>
      <c r="BYC362" s="28"/>
      <c r="BYD362" s="28"/>
      <c r="BYE362" s="28"/>
      <c r="BYF362" s="28"/>
      <c r="BYG362" s="28"/>
      <c r="BYH362" s="28"/>
      <c r="BYI362" s="28"/>
      <c r="BYJ362" s="28"/>
      <c r="BYK362" s="28"/>
      <c r="BYL362" s="28"/>
      <c r="BYM362" s="28"/>
      <c r="BYN362" s="28"/>
      <c r="BYO362" s="28"/>
      <c r="BYP362" s="28"/>
      <c r="BYQ362" s="28"/>
      <c r="BYR362" s="28"/>
      <c r="BYS362" s="28"/>
      <c r="BYT362" s="28"/>
      <c r="BYU362" s="28"/>
      <c r="BYV362" s="28"/>
      <c r="BYW362" s="28"/>
      <c r="BYX362" s="28"/>
      <c r="BYY362" s="28"/>
      <c r="BYZ362" s="28"/>
      <c r="BZA362" s="28"/>
      <c r="BZB362" s="28"/>
      <c r="BZC362" s="28"/>
      <c r="BZD362" s="28"/>
      <c r="BZE362" s="28"/>
      <c r="BZF362" s="28"/>
      <c r="BZG362" s="28"/>
      <c r="BZH362" s="28"/>
      <c r="BZI362" s="28"/>
      <c r="BZJ362" s="28"/>
      <c r="BZK362" s="28"/>
      <c r="BZL362" s="28"/>
      <c r="BZM362" s="28"/>
      <c r="BZN362" s="28"/>
      <c r="BZO362" s="28"/>
      <c r="BZP362" s="28"/>
      <c r="BZQ362" s="28"/>
      <c r="BZR362" s="28"/>
      <c r="BZS362" s="28"/>
      <c r="BZT362" s="28"/>
      <c r="BZU362" s="28"/>
      <c r="BZV362" s="28"/>
      <c r="BZW362" s="28"/>
      <c r="BZX362" s="28"/>
      <c r="BZY362" s="28"/>
      <c r="BZZ362" s="28"/>
      <c r="CAA362" s="28"/>
      <c r="CAB362" s="28"/>
      <c r="CAC362" s="28"/>
      <c r="CAD362" s="28"/>
      <c r="CAE362" s="28"/>
      <c r="CAF362" s="28"/>
      <c r="CAG362" s="28"/>
      <c r="CAH362" s="28"/>
      <c r="CAI362" s="28"/>
      <c r="CAJ362" s="28"/>
      <c r="CAK362" s="28"/>
      <c r="CAL362" s="28"/>
      <c r="CAM362" s="28"/>
      <c r="CAN362" s="28"/>
      <c r="CAO362" s="28"/>
      <c r="CAP362" s="28"/>
      <c r="CAQ362" s="28"/>
      <c r="CAR362" s="28"/>
      <c r="CAS362" s="28"/>
      <c r="CAT362" s="28"/>
      <c r="CAU362" s="28"/>
      <c r="CAV362" s="28"/>
      <c r="CAW362" s="28"/>
      <c r="CAX362" s="28"/>
      <c r="CAY362" s="28"/>
      <c r="CAZ362" s="28"/>
      <c r="CBA362" s="28"/>
      <c r="CBB362" s="28"/>
      <c r="CBC362" s="28"/>
      <c r="CBD362" s="28"/>
      <c r="CBE362" s="28"/>
      <c r="CBF362" s="28"/>
      <c r="CBG362" s="28"/>
      <c r="CBH362" s="28"/>
      <c r="CBI362" s="28"/>
      <c r="CBJ362" s="28"/>
      <c r="CBK362" s="28"/>
      <c r="CBL362" s="28"/>
      <c r="CBM362" s="28"/>
      <c r="CBN362" s="28"/>
      <c r="CBO362" s="28"/>
      <c r="CBP362" s="28"/>
      <c r="CBQ362" s="28"/>
      <c r="CBR362" s="28"/>
      <c r="CBS362" s="28"/>
      <c r="CBT362" s="28"/>
      <c r="CBU362" s="28"/>
      <c r="CBV362" s="28"/>
      <c r="CBW362" s="28"/>
      <c r="CBX362" s="28"/>
      <c r="CBY362" s="28"/>
      <c r="CBZ362" s="28"/>
      <c r="CCA362" s="28"/>
      <c r="CCB362" s="28"/>
      <c r="CCC362" s="28"/>
      <c r="CCD362" s="28"/>
      <c r="CCE362" s="28"/>
      <c r="CCF362" s="28"/>
      <c r="CCG362" s="28"/>
      <c r="CCH362" s="28"/>
      <c r="CCI362" s="28"/>
      <c r="CCJ362" s="28"/>
      <c r="CCK362" s="28"/>
      <c r="CCL362" s="28"/>
      <c r="CCM362" s="28"/>
      <c r="CCN362" s="28"/>
      <c r="CCO362" s="28"/>
      <c r="CCP362" s="28"/>
      <c r="CCQ362" s="28"/>
      <c r="CCR362" s="28"/>
      <c r="CCS362" s="28"/>
      <c r="CCT362" s="28"/>
      <c r="CCU362" s="28"/>
      <c r="CCV362" s="28"/>
      <c r="CCW362" s="28"/>
      <c r="CCX362" s="28"/>
      <c r="CCY362" s="28"/>
      <c r="CCZ362" s="28"/>
      <c r="CDA362" s="28"/>
      <c r="CDB362" s="28"/>
      <c r="CDC362" s="28"/>
      <c r="CDD362" s="28"/>
      <c r="CDE362" s="28"/>
      <c r="CDF362" s="28"/>
      <c r="CDG362" s="28"/>
      <c r="CDH362" s="28"/>
      <c r="CDI362" s="28"/>
      <c r="CDJ362" s="28"/>
      <c r="CDK362" s="28"/>
      <c r="CDL362" s="28"/>
      <c r="CDM362" s="28"/>
      <c r="CDN362" s="28"/>
      <c r="CDO362" s="28"/>
      <c r="CDP362" s="28"/>
      <c r="CDQ362" s="28"/>
      <c r="CDR362" s="28"/>
      <c r="CDS362" s="28"/>
      <c r="CDT362" s="28"/>
      <c r="CDU362" s="28"/>
      <c r="CDV362" s="28"/>
      <c r="CDW362" s="28"/>
      <c r="CDX362" s="28"/>
      <c r="CDY362" s="28"/>
      <c r="CDZ362" s="28"/>
      <c r="CEA362" s="28"/>
      <c r="CEB362" s="28"/>
      <c r="CEC362" s="28"/>
      <c r="CED362" s="28"/>
      <c r="CEE362" s="28"/>
      <c r="CEF362" s="28"/>
      <c r="CEG362" s="28"/>
      <c r="CEH362" s="28"/>
      <c r="CEI362" s="28"/>
      <c r="CEJ362" s="28"/>
      <c r="CEK362" s="28"/>
      <c r="CEL362" s="28"/>
      <c r="CEM362" s="28"/>
      <c r="CEN362" s="28"/>
      <c r="CEO362" s="28"/>
      <c r="CEP362" s="28"/>
      <c r="CEQ362" s="28"/>
      <c r="CER362" s="28"/>
      <c r="CES362" s="28"/>
      <c r="CET362" s="28"/>
      <c r="CEU362" s="28"/>
      <c r="CEV362" s="28"/>
      <c r="CEW362" s="28"/>
      <c r="CEX362" s="28"/>
      <c r="CEY362" s="28"/>
      <c r="CEZ362" s="28"/>
      <c r="CFA362" s="28"/>
      <c r="CFB362" s="28"/>
      <c r="CFC362" s="28"/>
      <c r="CFD362" s="28"/>
      <c r="CFE362" s="28"/>
      <c r="CFF362" s="28"/>
      <c r="CFG362" s="28"/>
      <c r="CFH362" s="28"/>
      <c r="CFI362" s="28"/>
      <c r="CFJ362" s="28"/>
      <c r="CFK362" s="28"/>
      <c r="CFL362" s="28"/>
      <c r="CFM362" s="28"/>
      <c r="CFN362" s="28"/>
      <c r="CFO362" s="28"/>
      <c r="CFP362" s="28"/>
      <c r="CFQ362" s="28"/>
      <c r="CFR362" s="28"/>
      <c r="CFS362" s="28"/>
      <c r="CFT362" s="28"/>
      <c r="CFU362" s="28"/>
      <c r="CFV362" s="28"/>
      <c r="CFW362" s="28"/>
      <c r="CFX362" s="28"/>
      <c r="CFY362" s="28"/>
      <c r="CFZ362" s="28"/>
      <c r="CGA362" s="28"/>
      <c r="CGB362" s="28"/>
      <c r="CGC362" s="28"/>
      <c r="CGD362" s="28"/>
      <c r="CGE362" s="28"/>
      <c r="CGF362" s="28"/>
      <c r="CGG362" s="28"/>
      <c r="CGH362" s="28"/>
      <c r="CGI362" s="28"/>
      <c r="CGJ362" s="28"/>
      <c r="CGK362" s="28"/>
      <c r="CGL362" s="28"/>
      <c r="CGM362" s="28"/>
      <c r="CGN362" s="28"/>
      <c r="CGO362" s="28"/>
      <c r="CGP362" s="28"/>
      <c r="CGQ362" s="28"/>
      <c r="CGR362" s="28"/>
      <c r="CGS362" s="28"/>
      <c r="CGT362" s="28"/>
      <c r="CGU362" s="28"/>
      <c r="CGV362" s="28"/>
      <c r="CGW362" s="28"/>
      <c r="CGX362" s="28"/>
      <c r="CGY362" s="28"/>
      <c r="CGZ362" s="28"/>
      <c r="CHA362" s="28"/>
      <c r="CHB362" s="28"/>
      <c r="CHC362" s="28"/>
      <c r="CHD362" s="28"/>
      <c r="CHE362" s="28"/>
      <c r="CHF362" s="28"/>
      <c r="CHG362" s="28"/>
      <c r="CHH362" s="28"/>
      <c r="CHI362" s="28"/>
      <c r="CHJ362" s="28"/>
      <c r="CHK362" s="28"/>
      <c r="CHL362" s="28"/>
      <c r="CHM362" s="28"/>
      <c r="CHN362" s="28"/>
      <c r="CHO362" s="28"/>
      <c r="CHP362" s="28"/>
      <c r="CHQ362" s="28"/>
      <c r="CHR362" s="28"/>
      <c r="CHS362" s="28"/>
      <c r="CHT362" s="28"/>
      <c r="CHU362" s="28"/>
      <c r="CHV362" s="28"/>
      <c r="CHW362" s="28"/>
      <c r="CHX362" s="28"/>
      <c r="CHY362" s="28"/>
      <c r="CHZ362" s="28"/>
      <c r="CIA362" s="28"/>
      <c r="CIB362" s="28"/>
      <c r="CIC362" s="28"/>
      <c r="CID362" s="28"/>
      <c r="CIE362" s="28"/>
      <c r="CIF362" s="28"/>
      <c r="CIG362" s="28"/>
      <c r="CIH362" s="28"/>
      <c r="CII362" s="28"/>
      <c r="CIJ362" s="28"/>
      <c r="CIK362" s="28"/>
      <c r="CIL362" s="28"/>
      <c r="CIM362" s="28"/>
      <c r="CIN362" s="28"/>
      <c r="CIO362" s="28"/>
      <c r="CIP362" s="28"/>
      <c r="CIQ362" s="28"/>
      <c r="CIR362" s="28"/>
      <c r="CIS362" s="28"/>
      <c r="CIT362" s="28"/>
      <c r="CIU362" s="28"/>
      <c r="CIV362" s="28"/>
      <c r="CIW362" s="28"/>
      <c r="CIX362" s="28"/>
      <c r="CIY362" s="28"/>
      <c r="CIZ362" s="28"/>
      <c r="CJA362" s="28"/>
      <c r="CJB362" s="28"/>
      <c r="CJC362" s="28"/>
      <c r="CJD362" s="28"/>
      <c r="CJE362" s="28"/>
      <c r="CJF362" s="28"/>
      <c r="CJG362" s="28"/>
      <c r="CJH362" s="28"/>
      <c r="CJI362" s="28"/>
      <c r="CJJ362" s="28"/>
      <c r="CJK362" s="28"/>
      <c r="CJL362" s="28"/>
      <c r="CJM362" s="28"/>
      <c r="CJN362" s="28"/>
      <c r="CJO362" s="28"/>
      <c r="CJP362" s="28"/>
      <c r="CJQ362" s="28"/>
      <c r="CJR362" s="28"/>
      <c r="CJS362" s="28"/>
      <c r="CJT362" s="28"/>
      <c r="CJU362" s="28"/>
      <c r="CJV362" s="28"/>
      <c r="CJW362" s="28"/>
      <c r="CJX362" s="28"/>
      <c r="CJY362" s="28"/>
      <c r="CJZ362" s="28"/>
      <c r="CKA362" s="28"/>
      <c r="CKB362" s="28"/>
      <c r="CKC362" s="28"/>
      <c r="CKD362" s="28"/>
      <c r="CKE362" s="28"/>
      <c r="CKF362" s="28"/>
      <c r="CKG362" s="28"/>
      <c r="CKH362" s="28"/>
      <c r="CKI362" s="28"/>
      <c r="CKJ362" s="28"/>
      <c r="CKK362" s="28"/>
      <c r="CKL362" s="28"/>
      <c r="CKM362" s="28"/>
      <c r="CKN362" s="28"/>
      <c r="CKO362" s="28"/>
      <c r="CKP362" s="28"/>
      <c r="CKQ362" s="28"/>
      <c r="CKR362" s="28"/>
      <c r="CKS362" s="28"/>
      <c r="CKT362" s="28"/>
      <c r="CKU362" s="28"/>
      <c r="CKV362" s="28"/>
      <c r="CKW362" s="28"/>
      <c r="CKX362" s="28"/>
      <c r="CKY362" s="28"/>
      <c r="CKZ362" s="28"/>
      <c r="CLA362" s="28"/>
      <c r="CLB362" s="28"/>
      <c r="CLC362" s="28"/>
      <c r="CLD362" s="28"/>
      <c r="CLE362" s="28"/>
      <c r="CLF362" s="28"/>
      <c r="CLG362" s="28"/>
      <c r="CLH362" s="28"/>
      <c r="CLI362" s="28"/>
      <c r="CLJ362" s="28"/>
      <c r="CLK362" s="28"/>
      <c r="CLL362" s="28"/>
      <c r="CLM362" s="28"/>
      <c r="CLN362" s="28"/>
      <c r="CLO362" s="28"/>
      <c r="CLP362" s="28"/>
      <c r="CLQ362" s="28"/>
      <c r="CLR362" s="28"/>
      <c r="CLS362" s="28"/>
      <c r="CLT362" s="28"/>
      <c r="CLU362" s="28"/>
      <c r="CLV362" s="28"/>
      <c r="CLW362" s="28"/>
      <c r="CLX362" s="28"/>
      <c r="CLY362" s="28"/>
      <c r="CLZ362" s="28"/>
      <c r="CMA362" s="28"/>
      <c r="CMB362" s="28"/>
      <c r="CMC362" s="28"/>
      <c r="CMD362" s="28"/>
      <c r="CME362" s="28"/>
      <c r="CMF362" s="28"/>
      <c r="CMG362" s="28"/>
      <c r="CMH362" s="28"/>
      <c r="CMI362" s="28"/>
      <c r="CMJ362" s="28"/>
      <c r="CMK362" s="28"/>
      <c r="CML362" s="28"/>
      <c r="CMM362" s="28"/>
      <c r="CMN362" s="28"/>
      <c r="CMO362" s="28"/>
      <c r="CMP362" s="28"/>
      <c r="CMQ362" s="28"/>
      <c r="CMR362" s="28"/>
      <c r="CMS362" s="28"/>
      <c r="CMT362" s="28"/>
      <c r="CMU362" s="28"/>
      <c r="CMV362" s="28"/>
      <c r="CMW362" s="28"/>
      <c r="CMX362" s="28"/>
      <c r="CMY362" s="28"/>
      <c r="CMZ362" s="28"/>
      <c r="CNA362" s="28"/>
      <c r="CNB362" s="28"/>
      <c r="CNC362" s="28"/>
      <c r="CND362" s="28"/>
      <c r="CNE362" s="28"/>
      <c r="CNF362" s="28"/>
      <c r="CNG362" s="28"/>
      <c r="CNH362" s="28"/>
      <c r="CNI362" s="28"/>
      <c r="CNJ362" s="28"/>
      <c r="CNK362" s="28"/>
      <c r="CNL362" s="28"/>
      <c r="CNM362" s="28"/>
      <c r="CNN362" s="28"/>
      <c r="CNO362" s="28"/>
      <c r="CNP362" s="28"/>
      <c r="CNQ362" s="28"/>
      <c r="CNR362" s="28"/>
      <c r="CNS362" s="28"/>
      <c r="CNT362" s="28"/>
      <c r="CNU362" s="28"/>
      <c r="CNV362" s="28"/>
      <c r="CNW362" s="28"/>
      <c r="CNX362" s="28"/>
      <c r="CNY362" s="28"/>
      <c r="CNZ362" s="28"/>
      <c r="COA362" s="28"/>
      <c r="COB362" s="28"/>
      <c r="COC362" s="28"/>
      <c r="COD362" s="28"/>
      <c r="COE362" s="28"/>
      <c r="COF362" s="28"/>
      <c r="COG362" s="28"/>
      <c r="COH362" s="28"/>
      <c r="COI362" s="28"/>
      <c r="COJ362" s="28"/>
      <c r="COK362" s="28"/>
      <c r="COL362" s="28"/>
      <c r="COM362" s="28"/>
      <c r="CON362" s="28"/>
      <c r="COO362" s="28"/>
      <c r="COP362" s="28"/>
      <c r="COQ362" s="28"/>
      <c r="COR362" s="28"/>
      <c r="COS362" s="28"/>
      <c r="COT362" s="28"/>
      <c r="COU362" s="28"/>
      <c r="COV362" s="28"/>
      <c r="COW362" s="28"/>
      <c r="COX362" s="28"/>
      <c r="COY362" s="28"/>
      <c r="COZ362" s="28"/>
      <c r="CPA362" s="28"/>
      <c r="CPB362" s="28"/>
      <c r="CPC362" s="28"/>
      <c r="CPD362" s="28"/>
      <c r="CPE362" s="28"/>
      <c r="CPF362" s="28"/>
      <c r="CPG362" s="28"/>
      <c r="CPH362" s="28"/>
      <c r="CPI362" s="28"/>
      <c r="CPJ362" s="28"/>
      <c r="CPK362" s="28"/>
      <c r="CPL362" s="28"/>
      <c r="CPM362" s="28"/>
      <c r="CPN362" s="28"/>
      <c r="CPO362" s="28"/>
      <c r="CPP362" s="28"/>
      <c r="CPQ362" s="28"/>
      <c r="CPR362" s="28"/>
      <c r="CPS362" s="28"/>
      <c r="CPT362" s="28"/>
      <c r="CPU362" s="28"/>
      <c r="CPV362" s="28"/>
      <c r="CPW362" s="28"/>
      <c r="CPX362" s="28"/>
      <c r="CPY362" s="28"/>
      <c r="CPZ362" s="28"/>
      <c r="CQA362" s="28"/>
      <c r="CQB362" s="28"/>
      <c r="CQC362" s="28"/>
      <c r="CQD362" s="28"/>
      <c r="CQE362" s="28"/>
      <c r="CQF362" s="28"/>
      <c r="CQG362" s="28"/>
      <c r="CQH362" s="28"/>
      <c r="CQI362" s="28"/>
      <c r="CQJ362" s="28"/>
      <c r="CQK362" s="28"/>
      <c r="CQL362" s="28"/>
      <c r="CQM362" s="28"/>
      <c r="CQN362" s="28"/>
      <c r="CQO362" s="28"/>
      <c r="CQP362" s="28"/>
      <c r="CQQ362" s="28"/>
      <c r="CQR362" s="28"/>
      <c r="CQS362" s="28"/>
      <c r="CQT362" s="28"/>
      <c r="CQU362" s="28"/>
      <c r="CQV362" s="28"/>
      <c r="CQW362" s="28"/>
      <c r="CQX362" s="28"/>
      <c r="CQY362" s="28"/>
      <c r="CQZ362" s="28"/>
      <c r="CRA362" s="28"/>
      <c r="CRB362" s="28"/>
      <c r="CRC362" s="28"/>
      <c r="CRD362" s="28"/>
      <c r="CRE362" s="28"/>
      <c r="CRF362" s="28"/>
      <c r="CRG362" s="28"/>
      <c r="CRH362" s="28"/>
      <c r="CRI362" s="28"/>
      <c r="CRJ362" s="28"/>
      <c r="CRK362" s="28"/>
      <c r="CRL362" s="28"/>
      <c r="CRM362" s="28"/>
      <c r="CRN362" s="28"/>
      <c r="CRO362" s="28"/>
      <c r="CRP362" s="28"/>
      <c r="CRQ362" s="28"/>
      <c r="CRR362" s="28"/>
      <c r="CRS362" s="28"/>
      <c r="CRT362" s="28"/>
      <c r="CRU362" s="28"/>
      <c r="CRV362" s="28"/>
      <c r="CRW362" s="28"/>
      <c r="CRX362" s="28"/>
      <c r="CRY362" s="28"/>
      <c r="CRZ362" s="28"/>
      <c r="CSA362" s="28"/>
      <c r="CSB362" s="28"/>
      <c r="CSC362" s="28"/>
      <c r="CSD362" s="28"/>
      <c r="CSE362" s="28"/>
      <c r="CSF362" s="28"/>
      <c r="CSG362" s="28"/>
      <c r="CSH362" s="28"/>
      <c r="CSI362" s="28"/>
      <c r="CSJ362" s="28"/>
      <c r="CSK362" s="28"/>
      <c r="CSL362" s="28"/>
      <c r="CSM362" s="28"/>
      <c r="CSN362" s="28"/>
      <c r="CSO362" s="28"/>
      <c r="CSP362" s="28"/>
      <c r="CSQ362" s="28"/>
      <c r="CSR362" s="28"/>
      <c r="CSS362" s="28"/>
      <c r="CST362" s="28"/>
      <c r="CSU362" s="28"/>
      <c r="CSV362" s="28"/>
      <c r="CSW362" s="28"/>
      <c r="CSX362" s="28"/>
      <c r="CSY362" s="28"/>
      <c r="CSZ362" s="28"/>
      <c r="CTA362" s="28"/>
      <c r="CTB362" s="28"/>
      <c r="CTC362" s="28"/>
      <c r="CTD362" s="28"/>
      <c r="CTE362" s="28"/>
      <c r="CTF362" s="28"/>
      <c r="CTG362" s="28"/>
      <c r="CTH362" s="28"/>
      <c r="CTI362" s="28"/>
      <c r="CTJ362" s="28"/>
      <c r="CTK362" s="28"/>
      <c r="CTL362" s="28"/>
      <c r="CTM362" s="28"/>
      <c r="CTN362" s="28"/>
      <c r="CTO362" s="28"/>
      <c r="CTP362" s="28"/>
      <c r="CTQ362" s="28"/>
      <c r="CTR362" s="28"/>
      <c r="CTS362" s="28"/>
      <c r="CTT362" s="28"/>
      <c r="CTU362" s="28"/>
      <c r="CTV362" s="28"/>
      <c r="CTW362" s="28"/>
      <c r="CTX362" s="28"/>
      <c r="CTY362" s="28"/>
      <c r="CTZ362" s="28"/>
      <c r="CUA362" s="28"/>
      <c r="CUB362" s="28"/>
      <c r="CUC362" s="28"/>
      <c r="CUD362" s="28"/>
      <c r="CUE362" s="28"/>
      <c r="CUF362" s="28"/>
      <c r="CUG362" s="28"/>
      <c r="CUH362" s="28"/>
      <c r="CUI362" s="28"/>
      <c r="CUJ362" s="28"/>
      <c r="CUK362" s="28"/>
      <c r="CUL362" s="28"/>
      <c r="CUM362" s="28"/>
      <c r="CUN362" s="28"/>
      <c r="CUO362" s="28"/>
      <c r="CUP362" s="28"/>
      <c r="CUQ362" s="28"/>
      <c r="CUR362" s="28"/>
      <c r="CUS362" s="28"/>
      <c r="CUT362" s="28"/>
      <c r="CUU362" s="28"/>
      <c r="CUV362" s="28"/>
      <c r="CUW362" s="28"/>
      <c r="CUX362" s="28"/>
      <c r="CUY362" s="28"/>
      <c r="CUZ362" s="28"/>
      <c r="CVA362" s="28"/>
      <c r="CVB362" s="28"/>
      <c r="CVC362" s="28"/>
      <c r="CVD362" s="28"/>
      <c r="CVE362" s="28"/>
      <c r="CVF362" s="28"/>
      <c r="CVG362" s="28"/>
      <c r="CVH362" s="28"/>
      <c r="CVI362" s="28"/>
      <c r="CVJ362" s="28"/>
      <c r="CVK362" s="28"/>
      <c r="CVL362" s="28"/>
      <c r="CVM362" s="28"/>
      <c r="CVN362" s="28"/>
      <c r="CVO362" s="28"/>
      <c r="CVP362" s="28"/>
      <c r="CVQ362" s="28"/>
      <c r="CVR362" s="28"/>
      <c r="CVS362" s="28"/>
      <c r="CVT362" s="28"/>
      <c r="CVU362" s="28"/>
      <c r="CVV362" s="28"/>
      <c r="CVW362" s="28"/>
      <c r="CVX362" s="28"/>
      <c r="CVY362" s="28"/>
      <c r="CVZ362" s="28"/>
      <c r="CWA362" s="28"/>
      <c r="CWB362" s="28"/>
      <c r="CWC362" s="28"/>
      <c r="CWD362" s="28"/>
      <c r="CWE362" s="28"/>
      <c r="CWF362" s="28"/>
      <c r="CWG362" s="28"/>
      <c r="CWH362" s="28"/>
      <c r="CWI362" s="28"/>
      <c r="CWJ362" s="28"/>
      <c r="CWK362" s="28"/>
      <c r="CWL362" s="28"/>
      <c r="CWM362" s="28"/>
      <c r="CWN362" s="28"/>
      <c r="CWO362" s="28"/>
      <c r="CWP362" s="28"/>
      <c r="CWQ362" s="28"/>
      <c r="CWR362" s="28"/>
      <c r="CWS362" s="28"/>
      <c r="CWT362" s="28"/>
      <c r="CWU362" s="28"/>
      <c r="CWV362" s="28"/>
      <c r="CWW362" s="28"/>
      <c r="CWX362" s="28"/>
      <c r="CWY362" s="28"/>
      <c r="CWZ362" s="28"/>
      <c r="CXA362" s="28"/>
      <c r="CXB362" s="28"/>
      <c r="CXC362" s="28"/>
      <c r="CXD362" s="28"/>
      <c r="CXE362" s="28"/>
      <c r="CXF362" s="28"/>
      <c r="CXG362" s="28"/>
      <c r="CXH362" s="28"/>
      <c r="CXI362" s="28"/>
      <c r="CXJ362" s="28"/>
      <c r="CXK362" s="28"/>
      <c r="CXL362" s="28"/>
      <c r="CXM362" s="28"/>
      <c r="CXN362" s="28"/>
      <c r="CXO362" s="28"/>
      <c r="CXP362" s="28"/>
      <c r="CXQ362" s="28"/>
      <c r="CXR362" s="28"/>
      <c r="CXS362" s="28"/>
      <c r="CXT362" s="28"/>
      <c r="CXU362" s="28"/>
      <c r="CXV362" s="28"/>
      <c r="CXW362" s="28"/>
      <c r="CXX362" s="28"/>
      <c r="CXY362" s="28"/>
      <c r="CXZ362" s="28"/>
      <c r="CYA362" s="28"/>
      <c r="CYB362" s="28"/>
      <c r="CYC362" s="28"/>
      <c r="CYD362" s="28"/>
      <c r="CYE362" s="28"/>
      <c r="CYF362" s="28"/>
      <c r="CYG362" s="28"/>
      <c r="CYH362" s="28"/>
      <c r="CYI362" s="28"/>
      <c r="CYJ362" s="28"/>
      <c r="CYK362" s="28"/>
      <c r="CYL362" s="28"/>
      <c r="CYM362" s="28"/>
      <c r="CYN362" s="28"/>
      <c r="CYO362" s="28"/>
      <c r="CYP362" s="28"/>
      <c r="CYQ362" s="28"/>
      <c r="CYR362" s="28"/>
      <c r="CYS362" s="28"/>
      <c r="CYT362" s="28"/>
      <c r="CYU362" s="28"/>
      <c r="CYV362" s="28"/>
      <c r="CYW362" s="28"/>
      <c r="CYX362" s="28"/>
      <c r="CYY362" s="28"/>
      <c r="CYZ362" s="28"/>
      <c r="CZA362" s="28"/>
      <c r="CZB362" s="28"/>
      <c r="CZC362" s="28"/>
      <c r="CZD362" s="28"/>
      <c r="CZE362" s="28"/>
      <c r="CZF362" s="28"/>
      <c r="CZG362" s="28"/>
      <c r="CZH362" s="28"/>
      <c r="CZI362" s="28"/>
      <c r="CZJ362" s="28"/>
      <c r="CZK362" s="28"/>
      <c r="CZL362" s="28"/>
      <c r="CZM362" s="28"/>
      <c r="CZN362" s="28"/>
      <c r="CZO362" s="28"/>
      <c r="CZP362" s="28"/>
      <c r="CZQ362" s="28"/>
      <c r="CZR362" s="28"/>
      <c r="CZS362" s="28"/>
      <c r="CZT362" s="28"/>
      <c r="CZU362" s="28"/>
      <c r="CZV362" s="28"/>
      <c r="CZW362" s="28"/>
      <c r="CZX362" s="28"/>
      <c r="CZY362" s="28"/>
      <c r="CZZ362" s="28"/>
      <c r="DAA362" s="28"/>
      <c r="DAB362" s="28"/>
      <c r="DAC362" s="28"/>
      <c r="DAD362" s="28"/>
      <c r="DAE362" s="28"/>
      <c r="DAF362" s="28"/>
      <c r="DAG362" s="28"/>
      <c r="DAH362" s="28"/>
      <c r="DAI362" s="28"/>
      <c r="DAJ362" s="28"/>
      <c r="DAK362" s="28"/>
      <c r="DAL362" s="28"/>
      <c r="DAM362" s="28"/>
      <c r="DAN362" s="28"/>
      <c r="DAO362" s="28"/>
      <c r="DAP362" s="28"/>
      <c r="DAQ362" s="28"/>
      <c r="DAR362" s="28"/>
      <c r="DAS362" s="28"/>
      <c r="DAT362" s="28"/>
      <c r="DAU362" s="28"/>
      <c r="DAV362" s="28"/>
      <c r="DAW362" s="28"/>
      <c r="DAX362" s="28"/>
      <c r="DAY362" s="28"/>
      <c r="DAZ362" s="28"/>
      <c r="DBA362" s="28"/>
      <c r="DBB362" s="28"/>
      <c r="DBC362" s="28"/>
      <c r="DBD362" s="28"/>
      <c r="DBE362" s="28"/>
      <c r="DBF362" s="28"/>
      <c r="DBG362" s="28"/>
      <c r="DBH362" s="28"/>
      <c r="DBI362" s="28"/>
      <c r="DBJ362" s="28"/>
      <c r="DBK362" s="28"/>
      <c r="DBL362" s="28"/>
      <c r="DBM362" s="28"/>
      <c r="DBN362" s="28"/>
      <c r="DBO362" s="28"/>
      <c r="DBP362" s="28"/>
      <c r="DBQ362" s="28"/>
      <c r="DBR362" s="28"/>
      <c r="DBS362" s="28"/>
      <c r="DBT362" s="28"/>
      <c r="DBU362" s="28"/>
      <c r="DBV362" s="28"/>
      <c r="DBW362" s="28"/>
      <c r="DBX362" s="28"/>
      <c r="DBY362" s="28"/>
      <c r="DBZ362" s="28"/>
      <c r="DCA362" s="28"/>
      <c r="DCB362" s="28"/>
      <c r="DCC362" s="28"/>
      <c r="DCD362" s="28"/>
      <c r="DCE362" s="28"/>
      <c r="DCF362" s="28"/>
      <c r="DCG362" s="28"/>
      <c r="DCH362" s="28"/>
      <c r="DCI362" s="28"/>
      <c r="DCJ362" s="28"/>
      <c r="DCK362" s="28"/>
      <c r="DCL362" s="28"/>
      <c r="DCM362" s="28"/>
      <c r="DCN362" s="28"/>
      <c r="DCO362" s="28"/>
      <c r="DCP362" s="28"/>
      <c r="DCQ362" s="28"/>
      <c r="DCR362" s="28"/>
      <c r="DCS362" s="28"/>
      <c r="DCT362" s="28"/>
      <c r="DCU362" s="28"/>
      <c r="DCV362" s="28"/>
      <c r="DCW362" s="28"/>
      <c r="DCX362" s="28"/>
      <c r="DCY362" s="28"/>
      <c r="DCZ362" s="28"/>
      <c r="DDA362" s="28"/>
      <c r="DDB362" s="28"/>
      <c r="DDC362" s="28"/>
      <c r="DDD362" s="28"/>
      <c r="DDE362" s="28"/>
      <c r="DDF362" s="28"/>
      <c r="DDG362" s="28"/>
      <c r="DDH362" s="28"/>
      <c r="DDI362" s="28"/>
      <c r="DDJ362" s="28"/>
      <c r="DDK362" s="28"/>
      <c r="DDL362" s="28"/>
      <c r="DDM362" s="28"/>
      <c r="DDN362" s="28"/>
      <c r="DDO362" s="28"/>
      <c r="DDP362" s="28"/>
      <c r="DDQ362" s="28"/>
      <c r="DDR362" s="28"/>
      <c r="DDS362" s="28"/>
      <c r="DDT362" s="28"/>
      <c r="DDU362" s="28"/>
      <c r="DDV362" s="28"/>
      <c r="DDW362" s="28"/>
      <c r="DDX362" s="28"/>
      <c r="DDY362" s="28"/>
      <c r="DDZ362" s="28"/>
      <c r="DEA362" s="28"/>
      <c r="DEB362" s="28"/>
      <c r="DEC362" s="28"/>
      <c r="DED362" s="28"/>
      <c r="DEE362" s="28"/>
      <c r="DEF362" s="28"/>
      <c r="DEG362" s="28"/>
      <c r="DEH362" s="28"/>
      <c r="DEI362" s="28"/>
      <c r="DEJ362" s="28"/>
      <c r="DEK362" s="28"/>
      <c r="DEL362" s="28"/>
      <c r="DEM362" s="28"/>
      <c r="DEN362" s="28"/>
      <c r="DEO362" s="28"/>
      <c r="DEP362" s="28"/>
      <c r="DEQ362" s="28"/>
      <c r="DER362" s="28"/>
      <c r="DES362" s="28"/>
      <c r="DET362" s="28"/>
      <c r="DEU362" s="28"/>
      <c r="DEV362" s="28"/>
      <c r="DEW362" s="28"/>
      <c r="DEX362" s="28"/>
      <c r="DEY362" s="28"/>
      <c r="DEZ362" s="28"/>
      <c r="DFA362" s="28"/>
      <c r="DFB362" s="28"/>
      <c r="DFC362" s="28"/>
      <c r="DFD362" s="28"/>
      <c r="DFE362" s="28"/>
      <c r="DFF362" s="28"/>
      <c r="DFG362" s="28"/>
      <c r="DFH362" s="28"/>
      <c r="DFI362" s="28"/>
      <c r="DFJ362" s="28"/>
      <c r="DFK362" s="28"/>
      <c r="DFL362" s="28"/>
      <c r="DFM362" s="28"/>
      <c r="DFN362" s="28"/>
      <c r="DFO362" s="28"/>
      <c r="DFP362" s="28"/>
      <c r="DFQ362" s="28"/>
      <c r="DFR362" s="28"/>
      <c r="DFS362" s="28"/>
      <c r="DFT362" s="28"/>
      <c r="DFU362" s="28"/>
      <c r="DFV362" s="28"/>
      <c r="DFW362" s="28"/>
      <c r="DFX362" s="28"/>
      <c r="DFY362" s="28"/>
      <c r="DFZ362" s="28"/>
      <c r="DGA362" s="28"/>
      <c r="DGB362" s="28"/>
      <c r="DGC362" s="28"/>
      <c r="DGD362" s="28"/>
      <c r="DGE362" s="28"/>
      <c r="DGF362" s="28"/>
      <c r="DGG362" s="28"/>
      <c r="DGH362" s="28"/>
      <c r="DGI362" s="28"/>
      <c r="DGJ362" s="28"/>
      <c r="DGK362" s="28"/>
      <c r="DGL362" s="28"/>
      <c r="DGM362" s="28"/>
      <c r="DGN362" s="28"/>
      <c r="DGO362" s="28"/>
      <c r="DGP362" s="28"/>
      <c r="DGQ362" s="28"/>
      <c r="DGR362" s="28"/>
      <c r="DGS362" s="28"/>
      <c r="DGT362" s="28"/>
      <c r="DGU362" s="28"/>
      <c r="DGV362" s="28"/>
      <c r="DGW362" s="28"/>
      <c r="DGX362" s="28"/>
      <c r="DGY362" s="28"/>
      <c r="DGZ362" s="28"/>
      <c r="DHA362" s="28"/>
      <c r="DHB362" s="28"/>
      <c r="DHC362" s="28"/>
      <c r="DHD362" s="28"/>
      <c r="DHE362" s="28"/>
      <c r="DHF362" s="28"/>
      <c r="DHG362" s="28"/>
      <c r="DHH362" s="28"/>
      <c r="DHI362" s="28"/>
      <c r="DHJ362" s="28"/>
      <c r="DHK362" s="28"/>
      <c r="DHL362" s="28"/>
      <c r="DHM362" s="28"/>
      <c r="DHN362" s="28"/>
      <c r="DHO362" s="28"/>
      <c r="DHP362" s="28"/>
      <c r="DHQ362" s="28"/>
      <c r="DHR362" s="28"/>
      <c r="DHS362" s="28"/>
      <c r="DHT362" s="28"/>
      <c r="DHU362" s="28"/>
      <c r="DHV362" s="28"/>
      <c r="DHW362" s="28"/>
      <c r="DHX362" s="28"/>
      <c r="DHY362" s="28"/>
      <c r="DHZ362" s="28"/>
      <c r="DIA362" s="28"/>
      <c r="DIB362" s="28"/>
      <c r="DIC362" s="28"/>
      <c r="DID362" s="28"/>
      <c r="DIE362" s="28"/>
      <c r="DIF362" s="28"/>
      <c r="DIG362" s="28"/>
      <c r="DIH362" s="28"/>
      <c r="DII362" s="28"/>
      <c r="DIJ362" s="28"/>
      <c r="DIK362" s="28"/>
      <c r="DIL362" s="28"/>
      <c r="DIM362" s="28"/>
      <c r="DIN362" s="28"/>
      <c r="DIO362" s="28"/>
      <c r="DIP362" s="28"/>
      <c r="DIQ362" s="28"/>
      <c r="DIR362" s="28"/>
      <c r="DIS362" s="28"/>
      <c r="DIT362" s="28"/>
      <c r="DIU362" s="28"/>
      <c r="DIV362" s="28"/>
      <c r="DIW362" s="28"/>
      <c r="DIX362" s="28"/>
      <c r="DIY362" s="28"/>
      <c r="DIZ362" s="28"/>
      <c r="DJA362" s="28"/>
      <c r="DJB362" s="28"/>
      <c r="DJC362" s="28"/>
      <c r="DJD362" s="28"/>
      <c r="DJE362" s="28"/>
      <c r="DJF362" s="28"/>
      <c r="DJG362" s="28"/>
      <c r="DJH362" s="28"/>
      <c r="DJI362" s="28"/>
      <c r="DJJ362" s="28"/>
      <c r="DJK362" s="28"/>
      <c r="DJL362" s="28"/>
      <c r="DJM362" s="28"/>
      <c r="DJN362" s="28"/>
      <c r="DJO362" s="28"/>
      <c r="DJP362" s="28"/>
      <c r="DJQ362" s="28"/>
      <c r="DJR362" s="28"/>
      <c r="DJS362" s="28"/>
      <c r="DJT362" s="28"/>
      <c r="DJU362" s="28"/>
      <c r="DJV362" s="28"/>
      <c r="DJW362" s="28"/>
      <c r="DJX362" s="28"/>
      <c r="DJY362" s="28"/>
      <c r="DJZ362" s="28"/>
      <c r="DKA362" s="28"/>
      <c r="DKB362" s="28"/>
      <c r="DKC362" s="28"/>
      <c r="DKD362" s="28"/>
      <c r="DKE362" s="28"/>
      <c r="DKF362" s="28"/>
      <c r="DKG362" s="28"/>
      <c r="DKH362" s="28"/>
      <c r="DKI362" s="28"/>
      <c r="DKJ362" s="28"/>
      <c r="DKK362" s="28"/>
      <c r="DKL362" s="28"/>
      <c r="DKM362" s="28"/>
      <c r="DKN362" s="28"/>
      <c r="DKO362" s="28"/>
      <c r="DKP362" s="28"/>
      <c r="DKQ362" s="28"/>
      <c r="DKR362" s="28"/>
      <c r="DKS362" s="28"/>
      <c r="DKT362" s="28"/>
      <c r="DKU362" s="28"/>
      <c r="DKV362" s="28"/>
      <c r="DKW362" s="28"/>
      <c r="DKX362" s="28"/>
      <c r="DKY362" s="28"/>
      <c r="DKZ362" s="28"/>
      <c r="DLA362" s="28"/>
      <c r="DLB362" s="28"/>
      <c r="DLC362" s="28"/>
      <c r="DLD362" s="28"/>
      <c r="DLE362" s="28"/>
      <c r="DLF362" s="28"/>
      <c r="DLG362" s="28"/>
      <c r="DLH362" s="28"/>
      <c r="DLI362" s="28"/>
      <c r="DLJ362" s="28"/>
      <c r="DLK362" s="28"/>
      <c r="DLL362" s="28"/>
      <c r="DLM362" s="28"/>
      <c r="DLN362" s="28"/>
      <c r="DLO362" s="28"/>
      <c r="DLP362" s="28"/>
      <c r="DLQ362" s="28"/>
      <c r="DLR362" s="28"/>
      <c r="DLS362" s="28"/>
      <c r="DLT362" s="28"/>
      <c r="DLU362" s="28"/>
      <c r="DLV362" s="28"/>
      <c r="DLW362" s="28"/>
      <c r="DLX362" s="28"/>
      <c r="DLY362" s="28"/>
      <c r="DLZ362" s="28"/>
      <c r="DMA362" s="28"/>
      <c r="DMB362" s="28"/>
      <c r="DMC362" s="28"/>
      <c r="DMD362" s="28"/>
      <c r="DME362" s="28"/>
      <c r="DMF362" s="28"/>
      <c r="DMG362" s="28"/>
      <c r="DMH362" s="28"/>
      <c r="DMI362" s="28"/>
      <c r="DMJ362" s="28"/>
      <c r="DMK362" s="28"/>
      <c r="DML362" s="28"/>
      <c r="DMM362" s="28"/>
      <c r="DMN362" s="28"/>
      <c r="DMO362" s="28"/>
      <c r="DMP362" s="28"/>
      <c r="DMQ362" s="28"/>
      <c r="DMR362" s="28"/>
      <c r="DMS362" s="28"/>
      <c r="DMT362" s="28"/>
      <c r="DMU362" s="28"/>
      <c r="DMV362" s="28"/>
      <c r="DMW362" s="28"/>
      <c r="DMX362" s="28"/>
      <c r="DMY362" s="28"/>
      <c r="DMZ362" s="28"/>
      <c r="DNA362" s="28"/>
      <c r="DNB362" s="28"/>
      <c r="DNC362" s="28"/>
      <c r="DND362" s="28"/>
      <c r="DNE362" s="28"/>
      <c r="DNF362" s="28"/>
      <c r="DNG362" s="28"/>
      <c r="DNH362" s="28"/>
      <c r="DNI362" s="28"/>
      <c r="DNJ362" s="28"/>
      <c r="DNK362" s="28"/>
      <c r="DNL362" s="28"/>
      <c r="DNM362" s="28"/>
      <c r="DNN362" s="28"/>
      <c r="DNO362" s="28"/>
      <c r="DNP362" s="28"/>
      <c r="DNQ362" s="28"/>
      <c r="DNR362" s="28"/>
      <c r="DNS362" s="28"/>
      <c r="DNT362" s="28"/>
      <c r="DNU362" s="28"/>
      <c r="DNV362" s="28"/>
      <c r="DNW362" s="28"/>
      <c r="DNX362" s="28"/>
      <c r="DNY362" s="28"/>
      <c r="DNZ362" s="28"/>
      <c r="DOA362" s="28"/>
      <c r="DOB362" s="28"/>
      <c r="DOC362" s="28"/>
      <c r="DOD362" s="28"/>
      <c r="DOE362" s="28"/>
      <c r="DOF362" s="28"/>
      <c r="DOG362" s="28"/>
      <c r="DOH362" s="28"/>
      <c r="DOI362" s="28"/>
      <c r="DOJ362" s="28"/>
      <c r="DOK362" s="28"/>
      <c r="DOL362" s="28"/>
      <c r="DOM362" s="28"/>
      <c r="DON362" s="28"/>
      <c r="DOO362" s="28"/>
      <c r="DOP362" s="28"/>
      <c r="DOQ362" s="28"/>
      <c r="DOR362" s="28"/>
      <c r="DOS362" s="28"/>
      <c r="DOT362" s="28"/>
      <c r="DOU362" s="28"/>
      <c r="DOV362" s="28"/>
      <c r="DOW362" s="28"/>
      <c r="DOX362" s="28"/>
      <c r="DOY362" s="28"/>
      <c r="DOZ362" s="28"/>
      <c r="DPA362" s="28"/>
      <c r="DPB362" s="28"/>
      <c r="DPC362" s="28"/>
      <c r="DPD362" s="28"/>
      <c r="DPE362" s="28"/>
      <c r="DPF362" s="28"/>
      <c r="DPG362" s="28"/>
      <c r="DPH362" s="28"/>
      <c r="DPI362" s="28"/>
      <c r="DPJ362" s="28"/>
      <c r="DPK362" s="28"/>
      <c r="DPL362" s="28"/>
      <c r="DPM362" s="28"/>
      <c r="DPN362" s="28"/>
      <c r="DPO362" s="28"/>
      <c r="DPP362" s="28"/>
      <c r="DPQ362" s="28"/>
      <c r="DPR362" s="28"/>
      <c r="DPS362" s="28"/>
      <c r="DPT362" s="28"/>
      <c r="DPU362" s="28"/>
      <c r="DPV362" s="28"/>
      <c r="DPW362" s="28"/>
      <c r="DPX362" s="28"/>
      <c r="DPY362" s="28"/>
      <c r="DPZ362" s="28"/>
      <c r="DQA362" s="28"/>
      <c r="DQB362" s="28"/>
      <c r="DQC362" s="28"/>
      <c r="DQD362" s="28"/>
      <c r="DQE362" s="28"/>
      <c r="DQF362" s="28"/>
      <c r="DQG362" s="28"/>
      <c r="DQH362" s="28"/>
      <c r="DQI362" s="28"/>
      <c r="DQJ362" s="28"/>
      <c r="DQK362" s="28"/>
      <c r="DQL362" s="28"/>
      <c r="DQM362" s="28"/>
      <c r="DQN362" s="28"/>
      <c r="DQO362" s="28"/>
      <c r="DQP362" s="28"/>
      <c r="DQQ362" s="28"/>
      <c r="DQR362" s="28"/>
      <c r="DQS362" s="28"/>
      <c r="DQT362" s="28"/>
      <c r="DQU362" s="28"/>
      <c r="DQV362" s="28"/>
      <c r="DQW362" s="28"/>
      <c r="DQX362" s="28"/>
      <c r="DQY362" s="28"/>
      <c r="DQZ362" s="28"/>
      <c r="DRA362" s="28"/>
      <c r="DRB362" s="28"/>
      <c r="DRC362" s="28"/>
      <c r="DRD362" s="28"/>
      <c r="DRE362" s="28"/>
      <c r="DRF362" s="28"/>
      <c r="DRG362" s="28"/>
      <c r="DRH362" s="28"/>
      <c r="DRI362" s="28"/>
      <c r="DRJ362" s="28"/>
      <c r="DRK362" s="28"/>
      <c r="DRL362" s="28"/>
      <c r="DRM362" s="28"/>
      <c r="DRN362" s="28"/>
      <c r="DRO362" s="28"/>
      <c r="DRP362" s="28"/>
      <c r="DRQ362" s="28"/>
      <c r="DRR362" s="28"/>
      <c r="DRS362" s="28"/>
      <c r="DRT362" s="28"/>
      <c r="DRU362" s="28"/>
      <c r="DRV362" s="28"/>
      <c r="DRW362" s="28"/>
      <c r="DRX362" s="28"/>
      <c r="DRY362" s="28"/>
      <c r="DRZ362" s="28"/>
      <c r="DSA362" s="28"/>
      <c r="DSB362" s="28"/>
      <c r="DSC362" s="28"/>
      <c r="DSD362" s="28"/>
      <c r="DSE362" s="28"/>
      <c r="DSF362" s="28"/>
      <c r="DSG362" s="28"/>
      <c r="DSH362" s="28"/>
      <c r="DSI362" s="28"/>
      <c r="DSJ362" s="28"/>
      <c r="DSK362" s="28"/>
      <c r="DSL362" s="28"/>
      <c r="DSM362" s="28"/>
      <c r="DSN362" s="28"/>
      <c r="DSO362" s="28"/>
      <c r="DSP362" s="28"/>
      <c r="DSQ362" s="28"/>
      <c r="DSR362" s="28"/>
      <c r="DSS362" s="28"/>
      <c r="DST362" s="28"/>
      <c r="DSU362" s="28"/>
      <c r="DSV362" s="28"/>
      <c r="DSW362" s="28"/>
      <c r="DSX362" s="28"/>
      <c r="DSY362" s="28"/>
      <c r="DSZ362" s="28"/>
      <c r="DTA362" s="28"/>
      <c r="DTB362" s="28"/>
      <c r="DTC362" s="28"/>
      <c r="DTD362" s="28"/>
      <c r="DTE362" s="28"/>
      <c r="DTF362" s="28"/>
      <c r="DTG362" s="28"/>
      <c r="DTH362" s="28"/>
      <c r="DTI362" s="28"/>
      <c r="DTJ362" s="28"/>
      <c r="DTK362" s="28"/>
      <c r="DTL362" s="28"/>
      <c r="DTM362" s="28"/>
      <c r="DTN362" s="28"/>
      <c r="DTO362" s="28"/>
      <c r="DTP362" s="28"/>
      <c r="DTQ362" s="28"/>
      <c r="DTR362" s="28"/>
      <c r="DTS362" s="28"/>
      <c r="DTT362" s="28"/>
      <c r="DTU362" s="28"/>
      <c r="DTV362" s="28"/>
      <c r="DTW362" s="28"/>
      <c r="DTX362" s="28"/>
      <c r="DTY362" s="28"/>
      <c r="DTZ362" s="28"/>
      <c r="DUA362" s="28"/>
      <c r="DUB362" s="28"/>
      <c r="DUC362" s="28"/>
      <c r="DUD362" s="28"/>
      <c r="DUE362" s="28"/>
      <c r="DUF362" s="28"/>
      <c r="DUG362" s="28"/>
      <c r="DUH362" s="28"/>
      <c r="DUI362" s="28"/>
      <c r="DUJ362" s="28"/>
      <c r="DUK362" s="28"/>
      <c r="DUL362" s="28"/>
      <c r="DUM362" s="28"/>
      <c r="DUN362" s="28"/>
      <c r="DUO362" s="28"/>
      <c r="DUP362" s="28"/>
      <c r="DUQ362" s="28"/>
      <c r="DUR362" s="28"/>
      <c r="DUS362" s="28"/>
      <c r="DUT362" s="28"/>
      <c r="DUU362" s="28"/>
      <c r="DUV362" s="28"/>
      <c r="DUW362" s="28"/>
      <c r="DUX362" s="28"/>
      <c r="DUY362" s="28"/>
      <c r="DUZ362" s="28"/>
      <c r="DVA362" s="28"/>
      <c r="DVB362" s="28"/>
      <c r="DVC362" s="28"/>
      <c r="DVD362" s="28"/>
      <c r="DVE362" s="28"/>
      <c r="DVF362" s="28"/>
      <c r="DVG362" s="28"/>
      <c r="DVH362" s="28"/>
      <c r="DVI362" s="28"/>
      <c r="DVJ362" s="28"/>
      <c r="DVK362" s="28"/>
      <c r="DVL362" s="28"/>
      <c r="DVM362" s="28"/>
      <c r="DVN362" s="28"/>
      <c r="DVO362" s="28"/>
      <c r="DVP362" s="28"/>
      <c r="DVQ362" s="28"/>
      <c r="DVR362" s="28"/>
      <c r="DVS362" s="28"/>
      <c r="DVT362" s="28"/>
      <c r="DVU362" s="28"/>
      <c r="DVV362" s="28"/>
      <c r="DVW362" s="28"/>
      <c r="DVX362" s="28"/>
      <c r="DVY362" s="28"/>
      <c r="DVZ362" s="28"/>
      <c r="DWA362" s="28"/>
      <c r="DWB362" s="28"/>
      <c r="DWC362" s="28"/>
      <c r="DWD362" s="28"/>
      <c r="DWE362" s="28"/>
      <c r="DWF362" s="28"/>
      <c r="DWG362" s="28"/>
      <c r="DWH362" s="28"/>
      <c r="DWI362" s="28"/>
      <c r="DWJ362" s="28"/>
      <c r="DWK362" s="28"/>
      <c r="DWL362" s="28"/>
      <c r="DWM362" s="28"/>
      <c r="DWN362" s="28"/>
      <c r="DWO362" s="28"/>
      <c r="DWP362" s="28"/>
      <c r="DWQ362" s="28"/>
      <c r="DWR362" s="28"/>
      <c r="DWS362" s="28"/>
      <c r="DWT362" s="28"/>
      <c r="DWU362" s="28"/>
      <c r="DWV362" s="28"/>
      <c r="DWW362" s="28"/>
      <c r="DWX362" s="28"/>
      <c r="DWY362" s="28"/>
      <c r="DWZ362" s="28"/>
      <c r="DXA362" s="28"/>
      <c r="DXB362" s="28"/>
      <c r="DXC362" s="28"/>
      <c r="DXD362" s="28"/>
      <c r="DXE362" s="28"/>
      <c r="DXF362" s="28"/>
      <c r="DXG362" s="28"/>
      <c r="DXH362" s="28"/>
      <c r="DXI362" s="28"/>
      <c r="DXJ362" s="28"/>
      <c r="DXK362" s="28"/>
      <c r="DXL362" s="28"/>
      <c r="DXM362" s="28"/>
      <c r="DXN362" s="28"/>
      <c r="DXO362" s="28"/>
      <c r="DXP362" s="28"/>
      <c r="DXQ362" s="28"/>
      <c r="DXR362" s="28"/>
      <c r="DXS362" s="28"/>
      <c r="DXT362" s="28"/>
      <c r="DXU362" s="28"/>
      <c r="DXV362" s="28"/>
      <c r="DXW362" s="28"/>
      <c r="DXX362" s="28"/>
      <c r="DXY362" s="28"/>
      <c r="DXZ362" s="28"/>
      <c r="DYA362" s="28"/>
      <c r="DYB362" s="28"/>
      <c r="DYC362" s="28"/>
      <c r="DYD362" s="28"/>
      <c r="DYE362" s="28"/>
      <c r="DYF362" s="28"/>
      <c r="DYG362" s="28"/>
      <c r="DYH362" s="28"/>
      <c r="DYI362" s="28"/>
      <c r="DYJ362" s="28"/>
      <c r="DYK362" s="28"/>
      <c r="DYL362" s="28"/>
      <c r="DYM362" s="28"/>
      <c r="DYN362" s="28"/>
      <c r="DYO362" s="28"/>
      <c r="DYP362" s="28"/>
      <c r="DYQ362" s="28"/>
      <c r="DYR362" s="28"/>
      <c r="DYS362" s="28"/>
      <c r="DYT362" s="28"/>
      <c r="DYU362" s="28"/>
      <c r="DYV362" s="28"/>
      <c r="DYW362" s="28"/>
      <c r="DYX362" s="28"/>
      <c r="DYY362" s="28"/>
      <c r="DYZ362" s="28"/>
      <c r="DZA362" s="28"/>
      <c r="DZB362" s="28"/>
      <c r="DZC362" s="28"/>
      <c r="DZD362" s="28"/>
      <c r="DZE362" s="28"/>
      <c r="DZF362" s="28"/>
      <c r="DZG362" s="28"/>
      <c r="DZH362" s="28"/>
      <c r="DZI362" s="28"/>
      <c r="DZJ362" s="28"/>
      <c r="DZK362" s="28"/>
      <c r="DZL362" s="28"/>
      <c r="DZM362" s="28"/>
      <c r="DZN362" s="28"/>
      <c r="DZO362" s="28"/>
      <c r="DZP362" s="28"/>
      <c r="DZQ362" s="28"/>
      <c r="DZR362" s="28"/>
      <c r="DZS362" s="28"/>
      <c r="DZT362" s="28"/>
      <c r="DZU362" s="28"/>
      <c r="DZV362" s="28"/>
      <c r="DZW362" s="28"/>
      <c r="DZX362" s="28"/>
      <c r="DZY362" s="28"/>
      <c r="DZZ362" s="28"/>
      <c r="EAA362" s="28"/>
      <c r="EAB362" s="28"/>
      <c r="EAC362" s="28"/>
      <c r="EAD362" s="28"/>
      <c r="EAE362" s="28"/>
      <c r="EAF362" s="28"/>
      <c r="EAG362" s="28"/>
      <c r="EAH362" s="28"/>
      <c r="EAI362" s="28"/>
      <c r="EAJ362" s="28"/>
      <c r="EAK362" s="28"/>
      <c r="EAL362" s="28"/>
      <c r="EAM362" s="28"/>
      <c r="EAN362" s="28"/>
      <c r="EAO362" s="28"/>
      <c r="EAP362" s="28"/>
      <c r="EAQ362" s="28"/>
      <c r="EAR362" s="28"/>
      <c r="EAS362" s="28"/>
      <c r="EAT362" s="28"/>
      <c r="EAU362" s="28"/>
      <c r="EAV362" s="28"/>
      <c r="EAW362" s="28"/>
      <c r="EAX362" s="28"/>
      <c r="EAY362" s="28"/>
      <c r="EAZ362" s="28"/>
      <c r="EBA362" s="28"/>
      <c r="EBB362" s="28"/>
      <c r="EBC362" s="28"/>
      <c r="EBD362" s="28"/>
      <c r="EBE362" s="28"/>
      <c r="EBF362" s="28"/>
      <c r="EBG362" s="28"/>
      <c r="EBH362" s="28"/>
      <c r="EBI362" s="28"/>
      <c r="EBJ362" s="28"/>
      <c r="EBK362" s="28"/>
      <c r="EBL362" s="28"/>
      <c r="EBM362" s="28"/>
      <c r="EBN362" s="28"/>
      <c r="EBO362" s="28"/>
      <c r="EBP362" s="28"/>
      <c r="EBQ362" s="28"/>
      <c r="EBR362" s="28"/>
      <c r="EBS362" s="28"/>
      <c r="EBT362" s="28"/>
      <c r="EBU362" s="28"/>
      <c r="EBV362" s="28"/>
      <c r="EBW362" s="28"/>
      <c r="EBX362" s="28"/>
      <c r="EBY362" s="28"/>
      <c r="EBZ362" s="28"/>
      <c r="ECA362" s="28"/>
      <c r="ECB362" s="28"/>
      <c r="ECC362" s="28"/>
      <c r="ECD362" s="28"/>
      <c r="ECE362" s="28"/>
      <c r="ECF362" s="28"/>
      <c r="ECG362" s="28"/>
      <c r="ECH362" s="28"/>
      <c r="ECI362" s="28"/>
      <c r="ECJ362" s="28"/>
      <c r="ECK362" s="28"/>
      <c r="ECL362" s="28"/>
      <c r="ECM362" s="28"/>
      <c r="ECN362" s="28"/>
      <c r="ECO362" s="28"/>
      <c r="ECP362" s="28"/>
      <c r="ECQ362" s="28"/>
      <c r="ECR362" s="28"/>
      <c r="ECS362" s="28"/>
      <c r="ECT362" s="28"/>
      <c r="ECU362" s="28"/>
      <c r="ECV362" s="28"/>
      <c r="ECW362" s="28"/>
      <c r="ECX362" s="28"/>
      <c r="ECY362" s="28"/>
      <c r="ECZ362" s="28"/>
      <c r="EDA362" s="28"/>
      <c r="EDB362" s="28"/>
      <c r="EDC362" s="28"/>
      <c r="EDD362" s="28"/>
      <c r="EDE362" s="28"/>
      <c r="EDF362" s="28"/>
      <c r="EDG362" s="28"/>
      <c r="EDH362" s="28"/>
      <c r="EDI362" s="28"/>
      <c r="EDJ362" s="28"/>
      <c r="EDK362" s="28"/>
      <c r="EDL362" s="28"/>
      <c r="EDM362" s="28"/>
      <c r="EDN362" s="28"/>
      <c r="EDO362" s="28"/>
      <c r="EDP362" s="28"/>
      <c r="EDQ362" s="28"/>
      <c r="EDR362" s="28"/>
      <c r="EDS362" s="28"/>
      <c r="EDT362" s="28"/>
      <c r="EDU362" s="28"/>
      <c r="EDV362" s="28"/>
      <c r="EDW362" s="28"/>
      <c r="EDX362" s="28"/>
      <c r="EDY362" s="28"/>
      <c r="EDZ362" s="28"/>
      <c r="EEA362" s="28"/>
      <c r="EEB362" s="28"/>
      <c r="EEC362" s="28"/>
      <c r="EED362" s="28"/>
      <c r="EEE362" s="28"/>
      <c r="EEF362" s="28"/>
      <c r="EEG362" s="28"/>
      <c r="EEH362" s="28"/>
      <c r="EEI362" s="28"/>
      <c r="EEJ362" s="28"/>
      <c r="EEK362" s="28"/>
      <c r="EEL362" s="28"/>
      <c r="EEM362" s="28"/>
      <c r="EEN362" s="28"/>
      <c r="EEO362" s="28"/>
      <c r="EEP362" s="28"/>
      <c r="EEQ362" s="28"/>
      <c r="EER362" s="28"/>
      <c r="EES362" s="28"/>
      <c r="EET362" s="28"/>
      <c r="EEU362" s="28"/>
      <c r="EEV362" s="28"/>
      <c r="EEW362" s="28"/>
      <c r="EEX362" s="28"/>
      <c r="EEY362" s="28"/>
      <c r="EEZ362" s="28"/>
      <c r="EFA362" s="28"/>
      <c r="EFB362" s="28"/>
      <c r="EFC362" s="28"/>
      <c r="EFD362" s="28"/>
      <c r="EFE362" s="28"/>
      <c r="EFF362" s="28"/>
      <c r="EFG362" s="28"/>
      <c r="EFH362" s="28"/>
      <c r="EFI362" s="28"/>
      <c r="EFJ362" s="28"/>
      <c r="EFK362" s="28"/>
      <c r="EFL362" s="28"/>
      <c r="EFM362" s="28"/>
      <c r="EFN362" s="28"/>
      <c r="EFO362" s="28"/>
      <c r="EFP362" s="28"/>
      <c r="EFQ362" s="28"/>
      <c r="EFR362" s="28"/>
      <c r="EFS362" s="28"/>
      <c r="EFT362" s="28"/>
      <c r="EFU362" s="28"/>
      <c r="EFV362" s="28"/>
      <c r="EFW362" s="28"/>
      <c r="EFX362" s="28"/>
      <c r="EFY362" s="28"/>
      <c r="EFZ362" s="28"/>
      <c r="EGA362" s="28"/>
      <c r="EGB362" s="28"/>
      <c r="EGC362" s="28"/>
      <c r="EGD362" s="28"/>
      <c r="EGE362" s="28"/>
      <c r="EGF362" s="28"/>
      <c r="EGG362" s="28"/>
      <c r="EGH362" s="28"/>
      <c r="EGI362" s="28"/>
      <c r="EGJ362" s="28"/>
      <c r="EGK362" s="28"/>
      <c r="EGL362" s="28"/>
      <c r="EGM362" s="28"/>
      <c r="EGN362" s="28"/>
      <c r="EGO362" s="28"/>
      <c r="EGP362" s="28"/>
      <c r="EGQ362" s="28"/>
      <c r="EGR362" s="28"/>
      <c r="EGS362" s="28"/>
      <c r="EGT362" s="28"/>
      <c r="EGU362" s="28"/>
      <c r="EGV362" s="28"/>
      <c r="EGW362" s="28"/>
      <c r="EGX362" s="28"/>
      <c r="EGY362" s="28"/>
      <c r="EGZ362" s="28"/>
      <c r="EHA362" s="28"/>
      <c r="EHB362" s="28"/>
      <c r="EHC362" s="28"/>
      <c r="EHD362" s="28"/>
      <c r="EHE362" s="28"/>
      <c r="EHF362" s="28"/>
      <c r="EHG362" s="28"/>
      <c r="EHH362" s="28"/>
      <c r="EHI362" s="28"/>
      <c r="EHJ362" s="28"/>
      <c r="EHK362" s="28"/>
      <c r="EHL362" s="28"/>
      <c r="EHM362" s="28"/>
      <c r="EHN362" s="28"/>
      <c r="EHO362" s="28"/>
      <c r="EHP362" s="28"/>
      <c r="EHQ362" s="28"/>
      <c r="EHR362" s="28"/>
      <c r="EHS362" s="28"/>
      <c r="EHT362" s="28"/>
      <c r="EHU362" s="28"/>
      <c r="EHV362" s="28"/>
      <c r="EHW362" s="28"/>
      <c r="EHX362" s="28"/>
      <c r="EHY362" s="28"/>
      <c r="EHZ362" s="28"/>
      <c r="EIA362" s="28"/>
      <c r="EIB362" s="28"/>
      <c r="EIC362" s="28"/>
      <c r="EID362" s="28"/>
      <c r="EIE362" s="28"/>
      <c r="EIF362" s="28"/>
      <c r="EIG362" s="28"/>
      <c r="EIH362" s="28"/>
      <c r="EII362" s="28"/>
      <c r="EIJ362" s="28"/>
      <c r="EIK362" s="28"/>
      <c r="EIL362" s="28"/>
      <c r="EIM362" s="28"/>
      <c r="EIN362" s="28"/>
      <c r="EIO362" s="28"/>
      <c r="EIP362" s="28"/>
      <c r="EIQ362" s="28"/>
      <c r="EIR362" s="28"/>
      <c r="EIS362" s="28"/>
      <c r="EIT362" s="28"/>
      <c r="EIU362" s="28"/>
      <c r="EIV362" s="28"/>
      <c r="EIW362" s="28"/>
      <c r="EIX362" s="28"/>
      <c r="EIY362" s="28"/>
      <c r="EIZ362" s="28"/>
      <c r="EJA362" s="28"/>
      <c r="EJB362" s="28"/>
      <c r="EJC362" s="28"/>
      <c r="EJD362" s="28"/>
      <c r="EJE362" s="28"/>
      <c r="EJF362" s="28"/>
      <c r="EJG362" s="28"/>
      <c r="EJH362" s="28"/>
      <c r="EJI362" s="28"/>
      <c r="EJJ362" s="28"/>
      <c r="EJK362" s="28"/>
      <c r="EJL362" s="28"/>
      <c r="EJM362" s="28"/>
      <c r="EJN362" s="28"/>
      <c r="EJO362" s="28"/>
      <c r="EJP362" s="28"/>
      <c r="EJQ362" s="28"/>
      <c r="EJR362" s="28"/>
      <c r="EJS362" s="28"/>
      <c r="EJT362" s="28"/>
      <c r="EJU362" s="28"/>
      <c r="EJV362" s="28"/>
      <c r="EJW362" s="28"/>
      <c r="EJX362" s="28"/>
      <c r="EJY362" s="28"/>
      <c r="EJZ362" s="28"/>
      <c r="EKA362" s="28"/>
      <c r="EKB362" s="28"/>
      <c r="EKC362" s="28"/>
      <c r="EKD362" s="28"/>
      <c r="EKE362" s="28"/>
      <c r="EKF362" s="28"/>
      <c r="EKG362" s="28"/>
      <c r="EKH362" s="28"/>
      <c r="EKI362" s="28"/>
      <c r="EKJ362" s="28"/>
      <c r="EKK362" s="28"/>
      <c r="EKL362" s="28"/>
      <c r="EKM362" s="28"/>
      <c r="EKN362" s="28"/>
      <c r="EKO362" s="28"/>
      <c r="EKP362" s="28"/>
      <c r="EKQ362" s="28"/>
      <c r="EKR362" s="28"/>
      <c r="EKS362" s="28"/>
      <c r="EKT362" s="28"/>
      <c r="EKU362" s="28"/>
      <c r="EKV362" s="28"/>
      <c r="EKW362" s="28"/>
      <c r="EKX362" s="28"/>
      <c r="EKY362" s="28"/>
      <c r="EKZ362" s="28"/>
      <c r="ELA362" s="28"/>
      <c r="ELB362" s="28"/>
      <c r="ELC362" s="28"/>
      <c r="ELD362" s="28"/>
      <c r="ELE362" s="28"/>
      <c r="ELF362" s="28"/>
      <c r="ELG362" s="28"/>
      <c r="ELH362" s="28"/>
      <c r="ELI362" s="28"/>
      <c r="ELJ362" s="28"/>
      <c r="ELK362" s="28"/>
      <c r="ELL362" s="28"/>
      <c r="ELM362" s="28"/>
      <c r="ELN362" s="28"/>
      <c r="ELO362" s="28"/>
      <c r="ELP362" s="28"/>
      <c r="ELQ362" s="28"/>
      <c r="ELR362" s="28"/>
      <c r="ELS362" s="28"/>
      <c r="ELT362" s="28"/>
      <c r="ELU362" s="28"/>
      <c r="ELV362" s="28"/>
      <c r="ELW362" s="28"/>
      <c r="ELX362" s="28"/>
      <c r="ELY362" s="28"/>
      <c r="ELZ362" s="28"/>
      <c r="EMA362" s="28"/>
      <c r="EMB362" s="28"/>
      <c r="EMC362" s="28"/>
      <c r="EMD362" s="28"/>
      <c r="EME362" s="28"/>
      <c r="EMF362" s="28"/>
      <c r="EMG362" s="28"/>
      <c r="EMH362" s="28"/>
      <c r="EMI362" s="28"/>
      <c r="EMJ362" s="28"/>
      <c r="EMK362" s="28"/>
      <c r="EML362" s="28"/>
      <c r="EMM362" s="28"/>
      <c r="EMN362" s="28"/>
      <c r="EMO362" s="28"/>
      <c r="EMP362" s="28"/>
      <c r="EMQ362" s="28"/>
      <c r="EMR362" s="28"/>
      <c r="EMS362" s="28"/>
      <c r="EMT362" s="28"/>
      <c r="EMU362" s="28"/>
      <c r="EMV362" s="28"/>
      <c r="EMW362" s="28"/>
      <c r="EMX362" s="28"/>
      <c r="EMY362" s="28"/>
      <c r="EMZ362" s="28"/>
      <c r="ENA362" s="28"/>
      <c r="ENB362" s="28"/>
      <c r="ENC362" s="28"/>
      <c r="END362" s="28"/>
      <c r="ENE362" s="28"/>
      <c r="ENF362" s="28"/>
      <c r="ENG362" s="28"/>
      <c r="ENH362" s="28"/>
      <c r="ENI362" s="28"/>
      <c r="ENJ362" s="28"/>
      <c r="ENK362" s="28"/>
      <c r="ENL362" s="28"/>
      <c r="ENM362" s="28"/>
      <c r="ENN362" s="28"/>
      <c r="ENO362" s="28"/>
      <c r="ENP362" s="28"/>
      <c r="ENQ362" s="28"/>
      <c r="ENR362" s="28"/>
      <c r="ENS362" s="28"/>
      <c r="ENT362" s="28"/>
      <c r="ENU362" s="28"/>
      <c r="ENV362" s="28"/>
      <c r="ENW362" s="28"/>
      <c r="ENX362" s="28"/>
      <c r="ENY362" s="28"/>
      <c r="ENZ362" s="28"/>
      <c r="EOA362" s="28"/>
      <c r="EOB362" s="28"/>
      <c r="EOC362" s="28"/>
      <c r="EOD362" s="28"/>
      <c r="EOE362" s="28"/>
      <c r="EOF362" s="28"/>
      <c r="EOG362" s="28"/>
      <c r="EOH362" s="28"/>
      <c r="EOI362" s="28"/>
      <c r="EOJ362" s="28"/>
      <c r="EOK362" s="28"/>
      <c r="EOL362" s="28"/>
      <c r="EOM362" s="28"/>
      <c r="EON362" s="28"/>
      <c r="EOO362" s="28"/>
      <c r="EOP362" s="28"/>
      <c r="EOQ362" s="28"/>
      <c r="EOR362" s="28"/>
      <c r="EOS362" s="28"/>
      <c r="EOT362" s="28"/>
      <c r="EOU362" s="28"/>
      <c r="EOV362" s="28"/>
      <c r="EOW362" s="28"/>
      <c r="EOX362" s="28"/>
      <c r="EOY362" s="28"/>
      <c r="EOZ362" s="28"/>
      <c r="EPA362" s="28"/>
      <c r="EPB362" s="28"/>
      <c r="EPC362" s="28"/>
      <c r="EPD362" s="28"/>
      <c r="EPE362" s="28"/>
      <c r="EPF362" s="28"/>
      <c r="EPG362" s="28"/>
      <c r="EPH362" s="28"/>
      <c r="EPI362" s="28"/>
      <c r="EPJ362" s="28"/>
      <c r="EPK362" s="28"/>
      <c r="EPL362" s="28"/>
      <c r="EPM362" s="28"/>
      <c r="EPN362" s="28"/>
      <c r="EPO362" s="28"/>
      <c r="EPP362" s="28"/>
      <c r="EPQ362" s="28"/>
      <c r="EPR362" s="28"/>
      <c r="EPS362" s="28"/>
      <c r="EPT362" s="28"/>
      <c r="EPU362" s="28"/>
      <c r="EPV362" s="28"/>
      <c r="EPW362" s="28"/>
      <c r="EPX362" s="28"/>
      <c r="EPY362" s="28"/>
      <c r="EPZ362" s="28"/>
      <c r="EQA362" s="28"/>
      <c r="EQB362" s="28"/>
      <c r="EQC362" s="28"/>
      <c r="EQD362" s="28"/>
      <c r="EQE362" s="28"/>
      <c r="EQF362" s="28"/>
      <c r="EQG362" s="28"/>
      <c r="EQH362" s="28"/>
      <c r="EQI362" s="28"/>
      <c r="EQJ362" s="28"/>
      <c r="EQK362" s="28"/>
      <c r="EQL362" s="28"/>
      <c r="EQM362" s="28"/>
      <c r="EQN362" s="28"/>
      <c r="EQO362" s="28"/>
      <c r="EQP362" s="28"/>
      <c r="EQQ362" s="28"/>
      <c r="EQR362" s="28"/>
      <c r="EQS362" s="28"/>
      <c r="EQT362" s="28"/>
      <c r="EQU362" s="28"/>
      <c r="EQV362" s="28"/>
      <c r="EQW362" s="28"/>
      <c r="EQX362" s="28"/>
      <c r="EQY362" s="28"/>
      <c r="EQZ362" s="28"/>
      <c r="ERA362" s="28"/>
      <c r="ERB362" s="28"/>
      <c r="ERC362" s="28"/>
      <c r="ERD362" s="28"/>
      <c r="ERE362" s="28"/>
      <c r="ERF362" s="28"/>
      <c r="ERG362" s="28"/>
      <c r="ERH362" s="28"/>
      <c r="ERI362" s="28"/>
      <c r="ERJ362" s="28"/>
      <c r="ERK362" s="28"/>
      <c r="ERL362" s="28"/>
      <c r="ERM362" s="28"/>
      <c r="ERN362" s="28"/>
      <c r="ERO362" s="28"/>
      <c r="ERP362" s="28"/>
      <c r="ERQ362" s="28"/>
      <c r="ERR362" s="28"/>
      <c r="ERS362" s="28"/>
      <c r="ERT362" s="28"/>
      <c r="ERU362" s="28"/>
      <c r="ERV362" s="28"/>
      <c r="ERW362" s="28"/>
      <c r="ERX362" s="28"/>
      <c r="ERY362" s="28"/>
      <c r="ERZ362" s="28"/>
      <c r="ESA362" s="28"/>
      <c r="ESB362" s="28"/>
      <c r="ESC362" s="28"/>
      <c r="ESD362" s="28"/>
      <c r="ESE362" s="28"/>
      <c r="ESF362" s="28"/>
      <c r="ESG362" s="28"/>
      <c r="ESH362" s="28"/>
      <c r="ESI362" s="28"/>
      <c r="ESJ362" s="28"/>
      <c r="ESK362" s="28"/>
      <c r="ESL362" s="28"/>
      <c r="ESM362" s="28"/>
      <c r="ESN362" s="28"/>
      <c r="ESO362" s="28"/>
      <c r="ESP362" s="28"/>
      <c r="ESQ362" s="28"/>
      <c r="ESR362" s="28"/>
      <c r="ESS362" s="28"/>
      <c r="EST362" s="28"/>
      <c r="ESU362" s="28"/>
      <c r="ESV362" s="28"/>
      <c r="ESW362" s="28"/>
      <c r="ESX362" s="28"/>
      <c r="ESY362" s="28"/>
      <c r="ESZ362" s="28"/>
      <c r="ETA362" s="28"/>
      <c r="ETB362" s="28"/>
      <c r="ETC362" s="28"/>
      <c r="ETD362" s="28"/>
      <c r="ETE362" s="28"/>
      <c r="ETF362" s="28"/>
      <c r="ETG362" s="28"/>
      <c r="ETH362" s="28"/>
      <c r="ETI362" s="28"/>
      <c r="ETJ362" s="28"/>
      <c r="ETK362" s="28"/>
      <c r="ETL362" s="28"/>
      <c r="ETM362" s="28"/>
      <c r="ETN362" s="28"/>
      <c r="ETO362" s="28"/>
      <c r="ETP362" s="28"/>
      <c r="ETQ362" s="28"/>
      <c r="ETR362" s="28"/>
      <c r="ETS362" s="28"/>
      <c r="ETT362" s="28"/>
      <c r="ETU362" s="28"/>
      <c r="ETV362" s="28"/>
      <c r="ETW362" s="28"/>
      <c r="ETX362" s="28"/>
      <c r="ETY362" s="28"/>
      <c r="ETZ362" s="28"/>
      <c r="EUA362" s="28"/>
      <c r="EUB362" s="28"/>
      <c r="EUC362" s="28"/>
      <c r="EUD362" s="28"/>
      <c r="EUE362" s="28"/>
      <c r="EUF362" s="28"/>
      <c r="EUG362" s="28"/>
      <c r="EUH362" s="28"/>
      <c r="EUI362" s="28"/>
      <c r="EUJ362" s="28"/>
      <c r="EUK362" s="28"/>
      <c r="EUL362" s="28"/>
      <c r="EUM362" s="28"/>
      <c r="EUN362" s="28"/>
      <c r="EUO362" s="28"/>
      <c r="EUP362" s="28"/>
      <c r="EUQ362" s="28"/>
      <c r="EUR362" s="28"/>
      <c r="EUS362" s="28"/>
      <c r="EUT362" s="28"/>
      <c r="EUU362" s="28"/>
      <c r="EUV362" s="28"/>
      <c r="EUW362" s="28"/>
      <c r="EUX362" s="28"/>
      <c r="EUY362" s="28"/>
      <c r="EUZ362" s="28"/>
      <c r="EVA362" s="28"/>
      <c r="EVB362" s="28"/>
      <c r="EVC362" s="28"/>
      <c r="EVD362" s="28"/>
      <c r="EVE362" s="28"/>
      <c r="EVF362" s="28"/>
      <c r="EVG362" s="28"/>
      <c r="EVH362" s="28"/>
      <c r="EVI362" s="28"/>
      <c r="EVJ362" s="28"/>
      <c r="EVK362" s="28"/>
      <c r="EVL362" s="28"/>
      <c r="EVM362" s="28"/>
      <c r="EVN362" s="28"/>
      <c r="EVO362" s="28"/>
      <c r="EVP362" s="28"/>
      <c r="EVQ362" s="28"/>
      <c r="EVR362" s="28"/>
      <c r="EVS362" s="28"/>
      <c r="EVT362" s="28"/>
      <c r="EVU362" s="28"/>
      <c r="EVV362" s="28"/>
      <c r="EVW362" s="28"/>
      <c r="EVX362" s="28"/>
      <c r="EVY362" s="28"/>
      <c r="EVZ362" s="28"/>
      <c r="EWA362" s="28"/>
      <c r="EWB362" s="28"/>
      <c r="EWC362" s="28"/>
      <c r="EWD362" s="28"/>
      <c r="EWE362" s="28"/>
      <c r="EWF362" s="28"/>
      <c r="EWG362" s="28"/>
      <c r="EWH362" s="28"/>
      <c r="EWI362" s="28"/>
      <c r="EWJ362" s="28"/>
      <c r="EWK362" s="28"/>
      <c r="EWL362" s="28"/>
      <c r="EWM362" s="28"/>
      <c r="EWN362" s="28"/>
      <c r="EWO362" s="28"/>
      <c r="EWP362" s="28"/>
      <c r="EWQ362" s="28"/>
      <c r="EWR362" s="28"/>
      <c r="EWS362" s="28"/>
      <c r="EWT362" s="28"/>
      <c r="EWU362" s="28"/>
      <c r="EWV362" s="28"/>
      <c r="EWW362" s="28"/>
      <c r="EWX362" s="28"/>
      <c r="EWY362" s="28"/>
      <c r="EWZ362" s="28"/>
      <c r="EXA362" s="28"/>
      <c r="EXB362" s="28"/>
      <c r="EXC362" s="28"/>
      <c r="EXD362" s="28"/>
      <c r="EXE362" s="28"/>
      <c r="EXF362" s="28"/>
      <c r="EXG362" s="28"/>
      <c r="EXH362" s="28"/>
      <c r="EXI362" s="28"/>
      <c r="EXJ362" s="28"/>
      <c r="EXK362" s="28"/>
      <c r="EXL362" s="28"/>
      <c r="EXM362" s="28"/>
      <c r="EXN362" s="28"/>
      <c r="EXO362" s="28"/>
      <c r="EXP362" s="28"/>
      <c r="EXQ362" s="28"/>
      <c r="EXR362" s="28"/>
      <c r="EXS362" s="28"/>
      <c r="EXT362" s="28"/>
      <c r="EXU362" s="28"/>
      <c r="EXV362" s="28"/>
      <c r="EXW362" s="28"/>
      <c r="EXX362" s="28"/>
      <c r="EXY362" s="28"/>
      <c r="EXZ362" s="28"/>
      <c r="EYA362" s="28"/>
      <c r="EYB362" s="28"/>
      <c r="EYC362" s="28"/>
      <c r="EYD362" s="28"/>
      <c r="EYE362" s="28"/>
      <c r="EYF362" s="28"/>
      <c r="EYG362" s="28"/>
      <c r="EYH362" s="28"/>
      <c r="EYI362" s="28"/>
      <c r="EYJ362" s="28"/>
      <c r="EYK362" s="28"/>
      <c r="EYL362" s="28"/>
      <c r="EYM362" s="28"/>
      <c r="EYN362" s="28"/>
      <c r="EYO362" s="28"/>
      <c r="EYP362" s="28"/>
      <c r="EYQ362" s="28"/>
      <c r="EYR362" s="28"/>
      <c r="EYS362" s="28"/>
      <c r="EYT362" s="28"/>
      <c r="EYU362" s="28"/>
      <c r="EYV362" s="28"/>
      <c r="EYW362" s="28"/>
      <c r="EYX362" s="28"/>
      <c r="EYY362" s="28"/>
      <c r="EYZ362" s="28"/>
      <c r="EZA362" s="28"/>
      <c r="EZB362" s="28"/>
      <c r="EZC362" s="28"/>
      <c r="EZD362" s="28"/>
      <c r="EZE362" s="28"/>
      <c r="EZF362" s="28"/>
      <c r="EZG362" s="28"/>
      <c r="EZH362" s="28"/>
      <c r="EZI362" s="28"/>
      <c r="EZJ362" s="28"/>
      <c r="EZK362" s="28"/>
      <c r="EZL362" s="28"/>
      <c r="EZM362" s="28"/>
      <c r="EZN362" s="28"/>
      <c r="EZO362" s="28"/>
      <c r="EZP362" s="28"/>
      <c r="EZQ362" s="28"/>
      <c r="EZR362" s="28"/>
      <c r="EZS362" s="28"/>
      <c r="EZT362" s="28"/>
      <c r="EZU362" s="28"/>
      <c r="EZV362" s="28"/>
      <c r="EZW362" s="28"/>
      <c r="EZX362" s="28"/>
      <c r="EZY362" s="28"/>
      <c r="EZZ362" s="28"/>
      <c r="FAA362" s="28"/>
      <c r="FAB362" s="28"/>
      <c r="FAC362" s="28"/>
      <c r="FAD362" s="28"/>
      <c r="FAE362" s="28"/>
      <c r="FAF362" s="28"/>
      <c r="FAG362" s="28"/>
      <c r="FAH362" s="28"/>
      <c r="FAI362" s="28"/>
      <c r="FAJ362" s="28"/>
      <c r="FAK362" s="28"/>
      <c r="FAL362" s="28"/>
      <c r="FAM362" s="28"/>
      <c r="FAN362" s="28"/>
      <c r="FAO362" s="28"/>
      <c r="FAP362" s="28"/>
      <c r="FAQ362" s="28"/>
      <c r="FAR362" s="28"/>
      <c r="FAS362" s="28"/>
      <c r="FAT362" s="28"/>
      <c r="FAU362" s="28"/>
      <c r="FAV362" s="28"/>
      <c r="FAW362" s="28"/>
      <c r="FAX362" s="28"/>
      <c r="FAY362" s="28"/>
      <c r="FAZ362" s="28"/>
      <c r="FBA362" s="28"/>
      <c r="FBB362" s="28"/>
      <c r="FBC362" s="28"/>
      <c r="FBD362" s="28"/>
      <c r="FBE362" s="28"/>
      <c r="FBF362" s="28"/>
      <c r="FBG362" s="28"/>
      <c r="FBH362" s="28"/>
      <c r="FBI362" s="28"/>
      <c r="FBJ362" s="28"/>
      <c r="FBK362" s="28"/>
      <c r="FBL362" s="28"/>
      <c r="FBM362" s="28"/>
      <c r="FBN362" s="28"/>
      <c r="FBO362" s="28"/>
      <c r="FBP362" s="28"/>
      <c r="FBQ362" s="28"/>
      <c r="FBR362" s="28"/>
      <c r="FBS362" s="28"/>
      <c r="FBT362" s="28"/>
      <c r="FBU362" s="28"/>
      <c r="FBV362" s="28"/>
      <c r="FBW362" s="28"/>
      <c r="FBX362" s="28"/>
      <c r="FBY362" s="28"/>
      <c r="FBZ362" s="28"/>
      <c r="FCA362" s="28"/>
      <c r="FCB362" s="28"/>
      <c r="FCC362" s="28"/>
      <c r="FCD362" s="28"/>
      <c r="FCE362" s="28"/>
      <c r="FCF362" s="28"/>
      <c r="FCG362" s="28"/>
      <c r="FCH362" s="28"/>
      <c r="FCI362" s="28"/>
      <c r="FCJ362" s="28"/>
      <c r="FCK362" s="28"/>
      <c r="FCL362" s="28"/>
      <c r="FCM362" s="28"/>
      <c r="FCN362" s="28"/>
      <c r="FCO362" s="28"/>
      <c r="FCP362" s="28"/>
      <c r="FCQ362" s="28"/>
      <c r="FCR362" s="28"/>
      <c r="FCS362" s="28"/>
      <c r="FCT362" s="28"/>
      <c r="FCU362" s="28"/>
      <c r="FCV362" s="28"/>
      <c r="FCW362" s="28"/>
      <c r="FCX362" s="28"/>
      <c r="FCY362" s="28"/>
      <c r="FCZ362" s="28"/>
      <c r="FDA362" s="28"/>
      <c r="FDB362" s="28"/>
      <c r="FDC362" s="28"/>
      <c r="FDD362" s="28"/>
      <c r="FDE362" s="28"/>
      <c r="FDF362" s="28"/>
      <c r="FDG362" s="28"/>
      <c r="FDH362" s="28"/>
      <c r="FDI362" s="28"/>
      <c r="FDJ362" s="28"/>
      <c r="FDK362" s="28"/>
      <c r="FDL362" s="28"/>
      <c r="FDM362" s="28"/>
      <c r="FDN362" s="28"/>
      <c r="FDO362" s="28"/>
      <c r="FDP362" s="28"/>
      <c r="FDQ362" s="28"/>
      <c r="FDR362" s="28"/>
      <c r="FDS362" s="28"/>
      <c r="FDT362" s="28"/>
      <c r="FDU362" s="28"/>
      <c r="FDV362" s="28"/>
      <c r="FDW362" s="28"/>
      <c r="FDX362" s="28"/>
      <c r="FDY362" s="28"/>
      <c r="FDZ362" s="28"/>
      <c r="FEA362" s="28"/>
      <c r="FEB362" s="28"/>
      <c r="FEC362" s="28"/>
      <c r="FED362" s="28"/>
      <c r="FEE362" s="28"/>
      <c r="FEF362" s="28"/>
      <c r="FEG362" s="28"/>
      <c r="FEH362" s="28"/>
      <c r="FEI362" s="28"/>
      <c r="FEJ362" s="28"/>
      <c r="FEK362" s="28"/>
      <c r="FEL362" s="28"/>
      <c r="FEM362" s="28"/>
      <c r="FEN362" s="28"/>
      <c r="FEO362" s="28"/>
      <c r="FEP362" s="28"/>
      <c r="FEQ362" s="28"/>
      <c r="FER362" s="28"/>
      <c r="FES362" s="28"/>
      <c r="FET362" s="28"/>
      <c r="FEU362" s="28"/>
      <c r="FEV362" s="28"/>
      <c r="FEW362" s="28"/>
      <c r="FEX362" s="28"/>
      <c r="FEY362" s="28"/>
      <c r="FEZ362" s="28"/>
      <c r="FFA362" s="28"/>
      <c r="FFB362" s="28"/>
      <c r="FFC362" s="28"/>
      <c r="FFD362" s="28"/>
      <c r="FFE362" s="28"/>
      <c r="FFF362" s="28"/>
      <c r="FFG362" s="28"/>
      <c r="FFH362" s="28"/>
      <c r="FFI362" s="28"/>
      <c r="FFJ362" s="28"/>
      <c r="FFK362" s="28"/>
      <c r="FFL362" s="28"/>
      <c r="FFM362" s="28"/>
      <c r="FFN362" s="28"/>
      <c r="FFO362" s="28"/>
      <c r="FFP362" s="28"/>
      <c r="FFQ362" s="28"/>
      <c r="FFR362" s="28"/>
      <c r="FFS362" s="28"/>
      <c r="FFT362" s="28"/>
      <c r="FFU362" s="28"/>
      <c r="FFV362" s="28"/>
      <c r="FFW362" s="28"/>
      <c r="FFX362" s="28"/>
      <c r="FFY362" s="28"/>
      <c r="FFZ362" s="28"/>
      <c r="FGA362" s="28"/>
      <c r="FGB362" s="28"/>
      <c r="FGC362" s="28"/>
      <c r="FGD362" s="28"/>
      <c r="FGE362" s="28"/>
      <c r="FGF362" s="28"/>
      <c r="FGG362" s="28"/>
      <c r="FGH362" s="28"/>
      <c r="FGI362" s="28"/>
      <c r="FGJ362" s="28"/>
      <c r="FGK362" s="28"/>
      <c r="FGL362" s="28"/>
      <c r="FGM362" s="28"/>
      <c r="FGN362" s="28"/>
      <c r="FGO362" s="28"/>
      <c r="FGP362" s="28"/>
      <c r="FGQ362" s="28"/>
      <c r="FGR362" s="28"/>
      <c r="FGS362" s="28"/>
      <c r="FGT362" s="28"/>
      <c r="FGU362" s="28"/>
      <c r="FGV362" s="28"/>
      <c r="FGW362" s="28"/>
      <c r="FGX362" s="28"/>
      <c r="FGY362" s="28"/>
      <c r="FGZ362" s="28"/>
      <c r="FHA362" s="28"/>
      <c r="FHB362" s="28"/>
      <c r="FHC362" s="28"/>
      <c r="FHD362" s="28"/>
      <c r="FHE362" s="28"/>
      <c r="FHF362" s="28"/>
      <c r="FHG362" s="28"/>
      <c r="FHH362" s="28"/>
      <c r="FHI362" s="28"/>
      <c r="FHJ362" s="28"/>
      <c r="FHK362" s="28"/>
      <c r="FHL362" s="28"/>
      <c r="FHM362" s="28"/>
      <c r="FHN362" s="28"/>
      <c r="FHO362" s="28"/>
      <c r="FHP362" s="28"/>
      <c r="FHQ362" s="28"/>
      <c r="FHR362" s="28"/>
      <c r="FHS362" s="28"/>
      <c r="FHT362" s="28"/>
      <c r="FHU362" s="28"/>
      <c r="FHV362" s="28"/>
      <c r="FHW362" s="28"/>
      <c r="FHX362" s="28"/>
      <c r="FHY362" s="28"/>
      <c r="FHZ362" s="28"/>
      <c r="FIA362" s="28"/>
      <c r="FIB362" s="28"/>
      <c r="FIC362" s="28"/>
      <c r="FID362" s="28"/>
      <c r="FIE362" s="28"/>
      <c r="FIF362" s="28"/>
      <c r="FIG362" s="28"/>
      <c r="FIH362" s="28"/>
      <c r="FII362" s="28"/>
      <c r="FIJ362" s="28"/>
      <c r="FIK362" s="28"/>
      <c r="FIL362" s="28"/>
      <c r="FIM362" s="28"/>
      <c r="FIN362" s="28"/>
      <c r="FIO362" s="28"/>
      <c r="FIP362" s="28"/>
      <c r="FIQ362" s="28"/>
      <c r="FIR362" s="28"/>
      <c r="FIS362" s="28"/>
      <c r="FIT362" s="28"/>
      <c r="FIU362" s="28"/>
      <c r="FIV362" s="28"/>
      <c r="FIW362" s="28"/>
      <c r="FIX362" s="28"/>
      <c r="FIY362" s="28"/>
      <c r="FIZ362" s="28"/>
      <c r="FJA362" s="28"/>
      <c r="FJB362" s="28"/>
      <c r="FJC362" s="28"/>
      <c r="FJD362" s="28"/>
      <c r="FJE362" s="28"/>
      <c r="FJF362" s="28"/>
      <c r="FJG362" s="28"/>
      <c r="FJH362" s="28"/>
      <c r="FJI362" s="28"/>
      <c r="FJJ362" s="28"/>
      <c r="FJK362" s="28"/>
      <c r="FJL362" s="28"/>
      <c r="FJM362" s="28"/>
      <c r="FJN362" s="28"/>
      <c r="FJO362" s="28"/>
      <c r="FJP362" s="28"/>
      <c r="FJQ362" s="28"/>
      <c r="FJR362" s="28"/>
      <c r="FJS362" s="28"/>
      <c r="FJT362" s="28"/>
      <c r="FJU362" s="28"/>
      <c r="FJV362" s="28"/>
      <c r="FJW362" s="28"/>
      <c r="FJX362" s="28"/>
      <c r="FJY362" s="28"/>
      <c r="FJZ362" s="28"/>
      <c r="FKA362" s="28"/>
      <c r="FKB362" s="28"/>
      <c r="FKC362" s="28"/>
      <c r="FKD362" s="28"/>
      <c r="FKE362" s="28"/>
      <c r="FKF362" s="28"/>
      <c r="FKG362" s="28"/>
      <c r="FKH362" s="28"/>
      <c r="FKI362" s="28"/>
      <c r="FKJ362" s="28"/>
      <c r="FKK362" s="28"/>
      <c r="FKL362" s="28"/>
      <c r="FKM362" s="28"/>
      <c r="FKN362" s="28"/>
      <c r="FKO362" s="28"/>
      <c r="FKP362" s="28"/>
      <c r="FKQ362" s="28"/>
      <c r="FKR362" s="28"/>
      <c r="FKS362" s="28"/>
      <c r="FKT362" s="28"/>
      <c r="FKU362" s="28"/>
      <c r="FKV362" s="28"/>
      <c r="FKW362" s="28"/>
      <c r="FKX362" s="28"/>
      <c r="FKY362" s="28"/>
      <c r="FKZ362" s="28"/>
      <c r="FLA362" s="28"/>
      <c r="FLB362" s="28"/>
      <c r="FLC362" s="28"/>
      <c r="FLD362" s="28"/>
      <c r="FLE362" s="28"/>
      <c r="FLF362" s="28"/>
      <c r="FLG362" s="28"/>
      <c r="FLH362" s="28"/>
      <c r="FLI362" s="28"/>
      <c r="FLJ362" s="28"/>
      <c r="FLK362" s="28"/>
      <c r="FLL362" s="28"/>
      <c r="FLM362" s="28"/>
      <c r="FLN362" s="28"/>
      <c r="FLO362" s="28"/>
      <c r="FLP362" s="28"/>
      <c r="FLQ362" s="28"/>
      <c r="FLR362" s="28"/>
      <c r="FLS362" s="28"/>
      <c r="FLT362" s="28"/>
      <c r="FLU362" s="28"/>
      <c r="FLV362" s="28"/>
      <c r="FLW362" s="28"/>
      <c r="FLX362" s="28"/>
      <c r="FLY362" s="28"/>
      <c r="FLZ362" s="28"/>
      <c r="FMA362" s="28"/>
      <c r="FMB362" s="28"/>
      <c r="FMC362" s="28"/>
      <c r="FMD362" s="28"/>
      <c r="FME362" s="28"/>
      <c r="FMF362" s="28"/>
      <c r="FMG362" s="28"/>
      <c r="FMH362" s="28"/>
      <c r="FMI362" s="28"/>
      <c r="FMJ362" s="28"/>
      <c r="FMK362" s="28"/>
      <c r="FML362" s="28"/>
      <c r="FMM362" s="28"/>
      <c r="FMN362" s="28"/>
      <c r="FMO362" s="28"/>
      <c r="FMP362" s="28"/>
      <c r="FMQ362" s="28"/>
      <c r="FMR362" s="28"/>
      <c r="FMS362" s="28"/>
      <c r="FMT362" s="28"/>
      <c r="FMU362" s="28"/>
      <c r="FMV362" s="28"/>
      <c r="FMW362" s="28"/>
      <c r="FMX362" s="28"/>
      <c r="FMY362" s="28"/>
      <c r="FMZ362" s="28"/>
      <c r="FNA362" s="28"/>
      <c r="FNB362" s="28"/>
      <c r="FNC362" s="28"/>
      <c r="FND362" s="28"/>
      <c r="FNE362" s="28"/>
      <c r="FNF362" s="28"/>
      <c r="FNG362" s="28"/>
      <c r="FNH362" s="28"/>
      <c r="FNI362" s="28"/>
      <c r="FNJ362" s="28"/>
      <c r="FNK362" s="28"/>
      <c r="FNL362" s="28"/>
      <c r="FNM362" s="28"/>
      <c r="FNN362" s="28"/>
      <c r="FNO362" s="28"/>
      <c r="FNP362" s="28"/>
      <c r="FNQ362" s="28"/>
      <c r="FNR362" s="28"/>
      <c r="FNS362" s="28"/>
      <c r="FNT362" s="28"/>
      <c r="FNU362" s="28"/>
      <c r="FNV362" s="28"/>
      <c r="FNW362" s="28"/>
      <c r="FNX362" s="28"/>
      <c r="FNY362" s="28"/>
      <c r="FNZ362" s="28"/>
      <c r="FOA362" s="28"/>
      <c r="FOB362" s="28"/>
      <c r="FOC362" s="28"/>
      <c r="FOD362" s="28"/>
      <c r="FOE362" s="28"/>
      <c r="FOF362" s="28"/>
      <c r="FOG362" s="28"/>
      <c r="FOH362" s="28"/>
      <c r="FOI362" s="28"/>
      <c r="FOJ362" s="28"/>
      <c r="FOK362" s="28"/>
      <c r="FOL362" s="28"/>
      <c r="FOM362" s="28"/>
      <c r="FON362" s="28"/>
      <c r="FOO362" s="28"/>
      <c r="FOP362" s="28"/>
      <c r="FOQ362" s="28"/>
      <c r="FOR362" s="28"/>
      <c r="FOS362" s="28"/>
      <c r="FOT362" s="28"/>
      <c r="FOU362" s="28"/>
      <c r="FOV362" s="28"/>
      <c r="FOW362" s="28"/>
      <c r="FOX362" s="28"/>
      <c r="FOY362" s="28"/>
      <c r="FOZ362" s="28"/>
      <c r="FPA362" s="28"/>
      <c r="FPB362" s="28"/>
      <c r="FPC362" s="28"/>
      <c r="FPD362" s="28"/>
      <c r="FPE362" s="28"/>
      <c r="FPF362" s="28"/>
      <c r="FPG362" s="28"/>
      <c r="FPH362" s="28"/>
      <c r="FPI362" s="28"/>
      <c r="FPJ362" s="28"/>
      <c r="FPK362" s="28"/>
      <c r="FPL362" s="28"/>
      <c r="FPM362" s="28"/>
      <c r="FPN362" s="28"/>
      <c r="FPO362" s="28"/>
      <c r="FPP362" s="28"/>
      <c r="FPQ362" s="28"/>
      <c r="FPR362" s="28"/>
      <c r="FPS362" s="28"/>
      <c r="FPT362" s="28"/>
      <c r="FPU362" s="28"/>
      <c r="FPV362" s="28"/>
      <c r="FPW362" s="28"/>
      <c r="FPX362" s="28"/>
      <c r="FPY362" s="28"/>
      <c r="FPZ362" s="28"/>
      <c r="FQA362" s="28"/>
      <c r="FQB362" s="28"/>
      <c r="FQC362" s="28"/>
      <c r="FQD362" s="28"/>
      <c r="FQE362" s="28"/>
      <c r="FQF362" s="28"/>
      <c r="FQG362" s="28"/>
      <c r="FQH362" s="28"/>
      <c r="FQI362" s="28"/>
      <c r="FQJ362" s="28"/>
      <c r="FQK362" s="28"/>
      <c r="FQL362" s="28"/>
      <c r="FQM362" s="28"/>
      <c r="FQN362" s="28"/>
      <c r="FQO362" s="28"/>
      <c r="FQP362" s="28"/>
      <c r="FQQ362" s="28"/>
      <c r="FQR362" s="28"/>
      <c r="FQS362" s="28"/>
      <c r="FQT362" s="28"/>
      <c r="FQU362" s="28"/>
      <c r="FQV362" s="28"/>
      <c r="FQW362" s="28"/>
      <c r="FQX362" s="28"/>
      <c r="FQY362" s="28"/>
      <c r="FQZ362" s="28"/>
      <c r="FRA362" s="28"/>
      <c r="FRB362" s="28"/>
      <c r="FRC362" s="28"/>
      <c r="FRD362" s="28"/>
      <c r="FRE362" s="28"/>
      <c r="FRF362" s="28"/>
      <c r="FRG362" s="28"/>
      <c r="FRH362" s="28"/>
      <c r="FRI362" s="28"/>
      <c r="FRJ362" s="28"/>
      <c r="FRK362" s="28"/>
      <c r="FRL362" s="28"/>
      <c r="FRM362" s="28"/>
      <c r="FRN362" s="28"/>
      <c r="FRO362" s="28"/>
      <c r="FRP362" s="28"/>
      <c r="FRQ362" s="28"/>
      <c r="FRR362" s="28"/>
      <c r="FRS362" s="28"/>
      <c r="FRT362" s="28"/>
      <c r="FRU362" s="28"/>
      <c r="FRV362" s="28"/>
      <c r="FRW362" s="28"/>
      <c r="FRX362" s="28"/>
      <c r="FRY362" s="28"/>
      <c r="FRZ362" s="28"/>
      <c r="FSA362" s="28"/>
      <c r="FSB362" s="28"/>
      <c r="FSC362" s="28"/>
      <c r="FSD362" s="28"/>
      <c r="FSE362" s="28"/>
      <c r="FSF362" s="28"/>
      <c r="FSG362" s="28"/>
      <c r="FSH362" s="28"/>
      <c r="FSI362" s="28"/>
      <c r="FSJ362" s="28"/>
      <c r="FSK362" s="28"/>
      <c r="FSL362" s="28"/>
      <c r="FSM362" s="28"/>
      <c r="FSN362" s="28"/>
      <c r="FSO362" s="28"/>
      <c r="FSP362" s="28"/>
      <c r="FSQ362" s="28"/>
      <c r="FSR362" s="28"/>
      <c r="FSS362" s="28"/>
      <c r="FST362" s="28"/>
      <c r="FSU362" s="28"/>
      <c r="FSV362" s="28"/>
      <c r="FSW362" s="28"/>
      <c r="FSX362" s="28"/>
      <c r="FSY362" s="28"/>
      <c r="FSZ362" s="28"/>
      <c r="FTA362" s="28"/>
      <c r="FTB362" s="28"/>
      <c r="FTC362" s="28"/>
      <c r="FTD362" s="28"/>
      <c r="FTE362" s="28"/>
      <c r="FTF362" s="28"/>
      <c r="FTG362" s="28"/>
      <c r="FTH362" s="28"/>
      <c r="FTI362" s="28"/>
      <c r="FTJ362" s="28"/>
      <c r="FTK362" s="28"/>
      <c r="FTL362" s="28"/>
      <c r="FTM362" s="28"/>
      <c r="FTN362" s="28"/>
      <c r="FTO362" s="28"/>
      <c r="FTP362" s="28"/>
      <c r="FTQ362" s="28"/>
      <c r="FTR362" s="28"/>
      <c r="FTS362" s="28"/>
      <c r="FTT362" s="28"/>
      <c r="FTU362" s="28"/>
      <c r="FTV362" s="28"/>
      <c r="FTW362" s="28"/>
      <c r="FTX362" s="28"/>
      <c r="FTY362" s="28"/>
      <c r="FTZ362" s="28"/>
      <c r="FUA362" s="28"/>
      <c r="FUB362" s="28"/>
      <c r="FUC362" s="28"/>
      <c r="FUD362" s="28"/>
      <c r="FUE362" s="28"/>
      <c r="FUF362" s="28"/>
      <c r="FUG362" s="28"/>
      <c r="FUH362" s="28"/>
      <c r="FUI362" s="28"/>
      <c r="FUJ362" s="28"/>
      <c r="FUK362" s="28"/>
      <c r="FUL362" s="28"/>
      <c r="FUM362" s="28"/>
      <c r="FUN362" s="28"/>
      <c r="FUO362" s="28"/>
      <c r="FUP362" s="28"/>
      <c r="FUQ362" s="28"/>
      <c r="FUR362" s="28"/>
      <c r="FUS362" s="28"/>
      <c r="FUT362" s="28"/>
      <c r="FUU362" s="28"/>
      <c r="FUV362" s="28"/>
      <c r="FUW362" s="28"/>
      <c r="FUX362" s="28"/>
      <c r="FUY362" s="28"/>
      <c r="FUZ362" s="28"/>
      <c r="FVA362" s="28"/>
      <c r="FVB362" s="28"/>
      <c r="FVC362" s="28"/>
      <c r="FVD362" s="28"/>
      <c r="FVE362" s="28"/>
      <c r="FVF362" s="28"/>
      <c r="FVG362" s="28"/>
      <c r="FVH362" s="28"/>
      <c r="FVI362" s="28"/>
      <c r="FVJ362" s="28"/>
      <c r="FVK362" s="28"/>
      <c r="FVL362" s="28"/>
      <c r="FVM362" s="28"/>
      <c r="FVN362" s="28"/>
      <c r="FVO362" s="28"/>
      <c r="FVP362" s="28"/>
      <c r="FVQ362" s="28"/>
      <c r="FVR362" s="28"/>
      <c r="FVS362" s="28"/>
      <c r="FVT362" s="28"/>
      <c r="FVU362" s="28"/>
      <c r="FVV362" s="28"/>
      <c r="FVW362" s="28"/>
      <c r="FVX362" s="28"/>
      <c r="FVY362" s="28"/>
      <c r="FVZ362" s="28"/>
      <c r="FWA362" s="28"/>
      <c r="FWB362" s="28"/>
      <c r="FWC362" s="28"/>
      <c r="FWD362" s="28"/>
      <c r="FWE362" s="28"/>
      <c r="FWF362" s="28"/>
      <c r="FWG362" s="28"/>
      <c r="FWH362" s="28"/>
      <c r="FWI362" s="28"/>
      <c r="FWJ362" s="28"/>
      <c r="FWK362" s="28"/>
      <c r="FWL362" s="28"/>
      <c r="FWM362" s="28"/>
      <c r="FWN362" s="28"/>
      <c r="FWO362" s="28"/>
      <c r="FWP362" s="28"/>
      <c r="FWQ362" s="28"/>
      <c r="FWR362" s="28"/>
      <c r="FWS362" s="28"/>
      <c r="FWT362" s="28"/>
      <c r="FWU362" s="28"/>
      <c r="FWV362" s="28"/>
      <c r="FWW362" s="28"/>
      <c r="FWX362" s="28"/>
      <c r="FWY362" s="28"/>
      <c r="FWZ362" s="28"/>
      <c r="FXA362" s="28"/>
      <c r="FXB362" s="28"/>
      <c r="FXC362" s="28"/>
      <c r="FXD362" s="28"/>
      <c r="FXE362" s="28"/>
      <c r="FXF362" s="28"/>
      <c r="FXG362" s="28"/>
      <c r="FXH362" s="28"/>
      <c r="FXI362" s="28"/>
      <c r="FXJ362" s="28"/>
      <c r="FXK362" s="28"/>
      <c r="FXL362" s="28"/>
      <c r="FXM362" s="28"/>
      <c r="FXN362" s="28"/>
      <c r="FXO362" s="28"/>
      <c r="FXP362" s="28"/>
      <c r="FXQ362" s="28"/>
      <c r="FXR362" s="28"/>
      <c r="FXS362" s="28"/>
      <c r="FXT362" s="28"/>
      <c r="FXU362" s="28"/>
      <c r="FXV362" s="28"/>
      <c r="FXW362" s="28"/>
      <c r="FXX362" s="28"/>
      <c r="FXY362" s="28"/>
      <c r="FXZ362" s="28"/>
      <c r="FYA362" s="28"/>
      <c r="FYB362" s="28"/>
      <c r="FYC362" s="28"/>
      <c r="FYD362" s="28"/>
      <c r="FYE362" s="28"/>
      <c r="FYF362" s="28"/>
      <c r="FYG362" s="28"/>
      <c r="FYH362" s="28"/>
      <c r="FYI362" s="28"/>
      <c r="FYJ362" s="28"/>
      <c r="FYK362" s="28"/>
      <c r="FYL362" s="28"/>
      <c r="FYM362" s="28"/>
      <c r="FYN362" s="28"/>
      <c r="FYO362" s="28"/>
      <c r="FYP362" s="28"/>
      <c r="FYQ362" s="28"/>
      <c r="FYR362" s="28"/>
      <c r="FYS362" s="28"/>
      <c r="FYT362" s="28"/>
      <c r="FYU362" s="28"/>
      <c r="FYV362" s="28"/>
      <c r="FYW362" s="28"/>
      <c r="FYX362" s="28"/>
      <c r="FYY362" s="28"/>
      <c r="FYZ362" s="28"/>
      <c r="FZA362" s="28"/>
      <c r="FZB362" s="28"/>
      <c r="FZC362" s="28"/>
      <c r="FZD362" s="28"/>
      <c r="FZE362" s="28"/>
      <c r="FZF362" s="28"/>
      <c r="FZG362" s="28"/>
      <c r="FZH362" s="28"/>
      <c r="FZI362" s="28"/>
      <c r="FZJ362" s="28"/>
      <c r="FZK362" s="28"/>
      <c r="FZL362" s="28"/>
      <c r="FZM362" s="28"/>
      <c r="FZN362" s="28"/>
      <c r="FZO362" s="28"/>
      <c r="FZP362" s="28"/>
      <c r="FZQ362" s="28"/>
      <c r="FZR362" s="28"/>
      <c r="FZS362" s="28"/>
      <c r="FZT362" s="28"/>
      <c r="FZU362" s="28"/>
      <c r="FZV362" s="28"/>
      <c r="FZW362" s="28"/>
      <c r="FZX362" s="28"/>
      <c r="FZY362" s="28"/>
      <c r="FZZ362" s="28"/>
      <c r="GAA362" s="28"/>
      <c r="GAB362" s="28"/>
      <c r="GAC362" s="28"/>
      <c r="GAD362" s="28"/>
      <c r="GAE362" s="28"/>
      <c r="GAF362" s="28"/>
      <c r="GAG362" s="28"/>
      <c r="GAH362" s="28"/>
      <c r="GAI362" s="28"/>
      <c r="GAJ362" s="28"/>
      <c r="GAK362" s="28"/>
      <c r="GAL362" s="28"/>
      <c r="GAM362" s="28"/>
      <c r="GAN362" s="28"/>
      <c r="GAO362" s="28"/>
      <c r="GAP362" s="28"/>
      <c r="GAQ362" s="28"/>
      <c r="GAR362" s="28"/>
      <c r="GAS362" s="28"/>
      <c r="GAT362" s="28"/>
      <c r="GAU362" s="28"/>
      <c r="GAV362" s="28"/>
      <c r="GAW362" s="28"/>
      <c r="GAX362" s="28"/>
      <c r="GAY362" s="28"/>
      <c r="GAZ362" s="28"/>
      <c r="GBA362" s="28"/>
      <c r="GBB362" s="28"/>
      <c r="GBC362" s="28"/>
      <c r="GBD362" s="28"/>
      <c r="GBE362" s="28"/>
      <c r="GBF362" s="28"/>
      <c r="GBG362" s="28"/>
      <c r="GBH362" s="28"/>
      <c r="GBI362" s="28"/>
      <c r="GBJ362" s="28"/>
      <c r="GBK362" s="28"/>
      <c r="GBL362" s="28"/>
      <c r="GBM362" s="28"/>
      <c r="GBN362" s="28"/>
      <c r="GBO362" s="28"/>
      <c r="GBP362" s="28"/>
      <c r="GBQ362" s="28"/>
      <c r="GBR362" s="28"/>
      <c r="GBS362" s="28"/>
      <c r="GBT362" s="28"/>
      <c r="GBU362" s="28"/>
      <c r="GBV362" s="28"/>
      <c r="GBW362" s="28"/>
      <c r="GBX362" s="28"/>
      <c r="GBY362" s="28"/>
      <c r="GBZ362" s="28"/>
      <c r="GCA362" s="28"/>
      <c r="GCB362" s="28"/>
      <c r="GCC362" s="28"/>
      <c r="GCD362" s="28"/>
      <c r="GCE362" s="28"/>
      <c r="GCF362" s="28"/>
      <c r="GCG362" s="28"/>
      <c r="GCH362" s="28"/>
      <c r="GCI362" s="28"/>
      <c r="GCJ362" s="28"/>
      <c r="GCK362" s="28"/>
      <c r="GCL362" s="28"/>
      <c r="GCM362" s="28"/>
      <c r="GCN362" s="28"/>
      <c r="GCO362" s="28"/>
      <c r="GCP362" s="28"/>
      <c r="GCQ362" s="28"/>
      <c r="GCR362" s="28"/>
      <c r="GCS362" s="28"/>
      <c r="GCT362" s="28"/>
      <c r="GCU362" s="28"/>
      <c r="GCV362" s="28"/>
      <c r="GCW362" s="28"/>
      <c r="GCX362" s="28"/>
      <c r="GCY362" s="28"/>
      <c r="GCZ362" s="28"/>
      <c r="GDA362" s="28"/>
      <c r="GDB362" s="28"/>
      <c r="GDC362" s="28"/>
      <c r="GDD362" s="28"/>
      <c r="GDE362" s="28"/>
      <c r="GDF362" s="28"/>
      <c r="GDG362" s="28"/>
      <c r="GDH362" s="28"/>
      <c r="GDI362" s="28"/>
      <c r="GDJ362" s="28"/>
      <c r="GDK362" s="28"/>
      <c r="GDL362" s="28"/>
      <c r="GDM362" s="28"/>
      <c r="GDN362" s="28"/>
      <c r="GDO362" s="28"/>
      <c r="GDP362" s="28"/>
      <c r="GDQ362" s="28"/>
      <c r="GDR362" s="28"/>
      <c r="GDS362" s="28"/>
      <c r="GDT362" s="28"/>
      <c r="GDU362" s="28"/>
      <c r="GDV362" s="28"/>
      <c r="GDW362" s="28"/>
      <c r="GDX362" s="28"/>
      <c r="GDY362" s="28"/>
      <c r="GDZ362" s="28"/>
      <c r="GEA362" s="28"/>
      <c r="GEB362" s="28"/>
      <c r="GEC362" s="28"/>
      <c r="GED362" s="28"/>
      <c r="GEE362" s="28"/>
      <c r="GEF362" s="28"/>
      <c r="GEG362" s="28"/>
      <c r="GEH362" s="28"/>
      <c r="GEI362" s="28"/>
      <c r="GEJ362" s="28"/>
      <c r="GEK362" s="28"/>
      <c r="GEL362" s="28"/>
      <c r="GEM362" s="28"/>
      <c r="GEN362" s="28"/>
      <c r="GEO362" s="28"/>
      <c r="GEP362" s="28"/>
      <c r="GEQ362" s="28"/>
      <c r="GER362" s="28"/>
      <c r="GES362" s="28"/>
      <c r="GET362" s="28"/>
      <c r="GEU362" s="28"/>
      <c r="GEV362" s="28"/>
      <c r="GEW362" s="28"/>
      <c r="GEX362" s="28"/>
      <c r="GEY362" s="28"/>
      <c r="GEZ362" s="28"/>
      <c r="GFA362" s="28"/>
      <c r="GFB362" s="28"/>
      <c r="GFC362" s="28"/>
      <c r="GFD362" s="28"/>
      <c r="GFE362" s="28"/>
      <c r="GFF362" s="28"/>
      <c r="GFG362" s="28"/>
      <c r="GFH362" s="28"/>
      <c r="GFI362" s="28"/>
      <c r="GFJ362" s="28"/>
      <c r="GFK362" s="28"/>
      <c r="GFL362" s="28"/>
      <c r="GFM362" s="28"/>
      <c r="GFN362" s="28"/>
      <c r="GFO362" s="28"/>
      <c r="GFP362" s="28"/>
      <c r="GFQ362" s="28"/>
      <c r="GFR362" s="28"/>
      <c r="GFS362" s="28"/>
      <c r="GFT362" s="28"/>
      <c r="GFU362" s="28"/>
      <c r="GFV362" s="28"/>
      <c r="GFW362" s="28"/>
      <c r="GFX362" s="28"/>
      <c r="GFY362" s="28"/>
      <c r="GFZ362" s="28"/>
      <c r="GGA362" s="28"/>
      <c r="GGB362" s="28"/>
      <c r="GGC362" s="28"/>
      <c r="GGD362" s="28"/>
      <c r="GGE362" s="28"/>
      <c r="GGF362" s="28"/>
      <c r="GGG362" s="28"/>
      <c r="GGH362" s="28"/>
      <c r="GGI362" s="28"/>
      <c r="GGJ362" s="28"/>
      <c r="GGK362" s="28"/>
      <c r="GGL362" s="28"/>
      <c r="GGM362" s="28"/>
      <c r="GGN362" s="28"/>
      <c r="GGO362" s="28"/>
      <c r="GGP362" s="28"/>
      <c r="GGQ362" s="28"/>
      <c r="GGR362" s="28"/>
      <c r="GGS362" s="28"/>
      <c r="GGT362" s="28"/>
      <c r="GGU362" s="28"/>
      <c r="GGV362" s="28"/>
      <c r="GGW362" s="28"/>
      <c r="GGX362" s="28"/>
      <c r="GGY362" s="28"/>
      <c r="GGZ362" s="28"/>
      <c r="GHA362" s="28"/>
      <c r="GHB362" s="28"/>
      <c r="GHC362" s="28"/>
      <c r="GHD362" s="28"/>
      <c r="GHE362" s="28"/>
      <c r="GHF362" s="28"/>
      <c r="GHG362" s="28"/>
      <c r="GHH362" s="28"/>
      <c r="GHI362" s="28"/>
      <c r="GHJ362" s="28"/>
      <c r="GHK362" s="28"/>
      <c r="GHL362" s="28"/>
      <c r="GHM362" s="28"/>
      <c r="GHN362" s="28"/>
      <c r="GHO362" s="28"/>
      <c r="GHP362" s="28"/>
      <c r="GHQ362" s="28"/>
      <c r="GHR362" s="28"/>
      <c r="GHS362" s="28"/>
      <c r="GHT362" s="28"/>
      <c r="GHU362" s="28"/>
      <c r="GHV362" s="28"/>
      <c r="GHW362" s="28"/>
      <c r="GHX362" s="28"/>
      <c r="GHY362" s="28"/>
      <c r="GHZ362" s="28"/>
      <c r="GIA362" s="28"/>
      <c r="GIB362" s="28"/>
      <c r="GIC362" s="28"/>
      <c r="GID362" s="28"/>
      <c r="GIE362" s="28"/>
      <c r="GIF362" s="28"/>
      <c r="GIG362" s="28"/>
      <c r="GIH362" s="28"/>
      <c r="GII362" s="28"/>
      <c r="GIJ362" s="28"/>
      <c r="GIK362" s="28"/>
      <c r="GIL362" s="28"/>
      <c r="GIM362" s="28"/>
      <c r="GIN362" s="28"/>
      <c r="GIO362" s="28"/>
      <c r="GIP362" s="28"/>
      <c r="GIQ362" s="28"/>
      <c r="GIR362" s="28"/>
      <c r="GIS362" s="28"/>
      <c r="GIT362" s="28"/>
      <c r="GIU362" s="28"/>
      <c r="GIV362" s="28"/>
      <c r="GIW362" s="28"/>
      <c r="GIX362" s="28"/>
      <c r="GIY362" s="28"/>
      <c r="GIZ362" s="28"/>
      <c r="GJA362" s="28"/>
      <c r="GJB362" s="28"/>
      <c r="GJC362" s="28"/>
      <c r="GJD362" s="28"/>
      <c r="GJE362" s="28"/>
      <c r="GJF362" s="28"/>
      <c r="GJG362" s="28"/>
      <c r="GJH362" s="28"/>
      <c r="GJI362" s="28"/>
      <c r="GJJ362" s="28"/>
      <c r="GJK362" s="28"/>
      <c r="GJL362" s="28"/>
      <c r="GJM362" s="28"/>
      <c r="GJN362" s="28"/>
      <c r="GJO362" s="28"/>
      <c r="GJP362" s="28"/>
      <c r="GJQ362" s="28"/>
      <c r="GJR362" s="28"/>
      <c r="GJS362" s="28"/>
      <c r="GJT362" s="28"/>
      <c r="GJU362" s="28"/>
      <c r="GJV362" s="28"/>
      <c r="GJW362" s="28"/>
      <c r="GJX362" s="28"/>
      <c r="GJY362" s="28"/>
      <c r="GJZ362" s="28"/>
      <c r="GKA362" s="28"/>
      <c r="GKB362" s="28"/>
      <c r="GKC362" s="28"/>
      <c r="GKD362" s="28"/>
      <c r="GKE362" s="28"/>
      <c r="GKF362" s="28"/>
      <c r="GKG362" s="28"/>
      <c r="GKH362" s="28"/>
      <c r="GKI362" s="28"/>
      <c r="GKJ362" s="28"/>
      <c r="GKK362" s="28"/>
      <c r="GKL362" s="28"/>
      <c r="GKM362" s="28"/>
      <c r="GKN362" s="28"/>
      <c r="GKO362" s="28"/>
      <c r="GKP362" s="28"/>
      <c r="GKQ362" s="28"/>
      <c r="GKR362" s="28"/>
      <c r="GKS362" s="28"/>
      <c r="GKT362" s="28"/>
      <c r="GKU362" s="28"/>
      <c r="GKV362" s="28"/>
      <c r="GKW362" s="28"/>
      <c r="GKX362" s="28"/>
      <c r="GKY362" s="28"/>
      <c r="GKZ362" s="28"/>
      <c r="GLA362" s="28"/>
      <c r="GLB362" s="28"/>
      <c r="GLC362" s="28"/>
      <c r="GLD362" s="28"/>
      <c r="GLE362" s="28"/>
      <c r="GLF362" s="28"/>
      <c r="GLG362" s="28"/>
      <c r="GLH362" s="28"/>
      <c r="GLI362" s="28"/>
      <c r="GLJ362" s="28"/>
      <c r="GLK362" s="28"/>
      <c r="GLL362" s="28"/>
      <c r="GLM362" s="28"/>
      <c r="GLN362" s="28"/>
      <c r="GLO362" s="28"/>
      <c r="GLP362" s="28"/>
      <c r="GLQ362" s="28"/>
      <c r="GLR362" s="28"/>
      <c r="GLS362" s="28"/>
      <c r="GLT362" s="28"/>
      <c r="GLU362" s="28"/>
      <c r="GLV362" s="28"/>
      <c r="GLW362" s="28"/>
      <c r="GLX362" s="28"/>
      <c r="GLY362" s="28"/>
      <c r="GLZ362" s="28"/>
      <c r="GMA362" s="28"/>
      <c r="GMB362" s="28"/>
      <c r="GMC362" s="28"/>
      <c r="GMD362" s="28"/>
      <c r="GME362" s="28"/>
      <c r="GMF362" s="28"/>
      <c r="GMG362" s="28"/>
      <c r="GMH362" s="28"/>
      <c r="GMI362" s="28"/>
      <c r="GMJ362" s="28"/>
      <c r="GMK362" s="28"/>
      <c r="GML362" s="28"/>
      <c r="GMM362" s="28"/>
      <c r="GMN362" s="28"/>
      <c r="GMO362" s="28"/>
      <c r="GMP362" s="28"/>
      <c r="GMQ362" s="28"/>
      <c r="GMR362" s="28"/>
      <c r="GMS362" s="28"/>
      <c r="GMT362" s="28"/>
      <c r="GMU362" s="28"/>
      <c r="GMV362" s="28"/>
      <c r="GMW362" s="28"/>
      <c r="GMX362" s="28"/>
      <c r="GMY362" s="28"/>
      <c r="GMZ362" s="28"/>
      <c r="GNA362" s="28"/>
      <c r="GNB362" s="28"/>
      <c r="GNC362" s="28"/>
      <c r="GND362" s="28"/>
      <c r="GNE362" s="28"/>
      <c r="GNF362" s="28"/>
      <c r="GNG362" s="28"/>
      <c r="GNH362" s="28"/>
      <c r="GNI362" s="28"/>
      <c r="GNJ362" s="28"/>
      <c r="GNK362" s="28"/>
      <c r="GNL362" s="28"/>
      <c r="GNM362" s="28"/>
      <c r="GNN362" s="28"/>
      <c r="GNO362" s="28"/>
      <c r="GNP362" s="28"/>
      <c r="GNQ362" s="28"/>
      <c r="GNR362" s="28"/>
      <c r="GNS362" s="28"/>
      <c r="GNT362" s="28"/>
      <c r="GNU362" s="28"/>
      <c r="GNV362" s="28"/>
      <c r="GNW362" s="28"/>
      <c r="GNX362" s="28"/>
      <c r="GNY362" s="28"/>
      <c r="GNZ362" s="28"/>
      <c r="GOA362" s="28"/>
      <c r="GOB362" s="28"/>
      <c r="GOC362" s="28"/>
      <c r="GOD362" s="28"/>
      <c r="GOE362" s="28"/>
      <c r="GOF362" s="28"/>
      <c r="GOG362" s="28"/>
      <c r="GOH362" s="28"/>
      <c r="GOI362" s="28"/>
      <c r="GOJ362" s="28"/>
      <c r="GOK362" s="28"/>
      <c r="GOL362" s="28"/>
      <c r="GOM362" s="28"/>
      <c r="GON362" s="28"/>
      <c r="GOO362" s="28"/>
      <c r="GOP362" s="28"/>
      <c r="GOQ362" s="28"/>
      <c r="GOR362" s="28"/>
      <c r="GOS362" s="28"/>
      <c r="GOT362" s="28"/>
      <c r="GOU362" s="28"/>
      <c r="GOV362" s="28"/>
      <c r="GOW362" s="28"/>
      <c r="GOX362" s="28"/>
      <c r="GOY362" s="28"/>
      <c r="GOZ362" s="28"/>
      <c r="GPA362" s="28"/>
      <c r="GPB362" s="28"/>
      <c r="GPC362" s="28"/>
      <c r="GPD362" s="28"/>
      <c r="GPE362" s="28"/>
      <c r="GPF362" s="28"/>
      <c r="GPG362" s="28"/>
      <c r="GPH362" s="28"/>
      <c r="GPI362" s="28"/>
      <c r="GPJ362" s="28"/>
      <c r="GPK362" s="28"/>
      <c r="GPL362" s="28"/>
      <c r="GPM362" s="28"/>
      <c r="GPN362" s="28"/>
      <c r="GPO362" s="28"/>
      <c r="GPP362" s="28"/>
      <c r="GPQ362" s="28"/>
      <c r="GPR362" s="28"/>
      <c r="GPS362" s="28"/>
      <c r="GPT362" s="28"/>
      <c r="GPU362" s="28"/>
      <c r="GPV362" s="28"/>
      <c r="GPW362" s="28"/>
      <c r="GPX362" s="28"/>
      <c r="GPY362" s="28"/>
      <c r="GPZ362" s="28"/>
      <c r="GQA362" s="28"/>
      <c r="GQB362" s="28"/>
      <c r="GQC362" s="28"/>
      <c r="GQD362" s="28"/>
      <c r="GQE362" s="28"/>
      <c r="GQF362" s="28"/>
      <c r="GQG362" s="28"/>
      <c r="GQH362" s="28"/>
      <c r="GQI362" s="28"/>
      <c r="GQJ362" s="28"/>
      <c r="GQK362" s="28"/>
      <c r="GQL362" s="28"/>
      <c r="GQM362" s="28"/>
      <c r="GQN362" s="28"/>
      <c r="GQO362" s="28"/>
      <c r="GQP362" s="28"/>
      <c r="GQQ362" s="28"/>
      <c r="GQR362" s="28"/>
      <c r="GQS362" s="28"/>
      <c r="GQT362" s="28"/>
      <c r="GQU362" s="28"/>
      <c r="GQV362" s="28"/>
      <c r="GQW362" s="28"/>
      <c r="GQX362" s="28"/>
      <c r="GQY362" s="28"/>
      <c r="GQZ362" s="28"/>
      <c r="GRA362" s="28"/>
      <c r="GRB362" s="28"/>
      <c r="GRC362" s="28"/>
      <c r="GRD362" s="28"/>
      <c r="GRE362" s="28"/>
      <c r="GRF362" s="28"/>
      <c r="GRG362" s="28"/>
      <c r="GRH362" s="28"/>
      <c r="GRI362" s="28"/>
      <c r="GRJ362" s="28"/>
      <c r="GRK362" s="28"/>
      <c r="GRL362" s="28"/>
      <c r="GRM362" s="28"/>
      <c r="GRN362" s="28"/>
      <c r="GRO362" s="28"/>
      <c r="GRP362" s="28"/>
      <c r="GRQ362" s="28"/>
      <c r="GRR362" s="28"/>
      <c r="GRS362" s="28"/>
      <c r="GRT362" s="28"/>
      <c r="GRU362" s="28"/>
      <c r="GRV362" s="28"/>
      <c r="GRW362" s="28"/>
      <c r="GRX362" s="28"/>
      <c r="GRY362" s="28"/>
      <c r="GRZ362" s="28"/>
      <c r="GSA362" s="28"/>
      <c r="GSB362" s="28"/>
      <c r="GSC362" s="28"/>
      <c r="GSD362" s="28"/>
      <c r="GSE362" s="28"/>
      <c r="GSF362" s="28"/>
      <c r="GSG362" s="28"/>
      <c r="GSH362" s="28"/>
      <c r="GSI362" s="28"/>
      <c r="GSJ362" s="28"/>
      <c r="GSK362" s="28"/>
      <c r="GSL362" s="28"/>
      <c r="GSM362" s="28"/>
      <c r="GSN362" s="28"/>
      <c r="GSO362" s="28"/>
      <c r="GSP362" s="28"/>
      <c r="GSQ362" s="28"/>
      <c r="GSR362" s="28"/>
      <c r="GSS362" s="28"/>
      <c r="GST362" s="28"/>
      <c r="GSU362" s="28"/>
      <c r="GSV362" s="28"/>
      <c r="GSW362" s="28"/>
      <c r="GSX362" s="28"/>
      <c r="GSY362" s="28"/>
      <c r="GSZ362" s="28"/>
      <c r="GTA362" s="28"/>
      <c r="GTB362" s="28"/>
      <c r="GTC362" s="28"/>
      <c r="GTD362" s="28"/>
      <c r="GTE362" s="28"/>
      <c r="GTF362" s="28"/>
      <c r="GTG362" s="28"/>
      <c r="GTH362" s="28"/>
      <c r="GTI362" s="28"/>
      <c r="GTJ362" s="28"/>
      <c r="GTK362" s="28"/>
      <c r="GTL362" s="28"/>
      <c r="GTM362" s="28"/>
      <c r="GTN362" s="28"/>
      <c r="GTO362" s="28"/>
      <c r="GTP362" s="28"/>
      <c r="GTQ362" s="28"/>
      <c r="GTR362" s="28"/>
      <c r="GTS362" s="28"/>
      <c r="GTT362" s="28"/>
      <c r="GTU362" s="28"/>
      <c r="GTV362" s="28"/>
      <c r="GTW362" s="28"/>
      <c r="GTX362" s="28"/>
      <c r="GTY362" s="28"/>
      <c r="GTZ362" s="28"/>
      <c r="GUA362" s="28"/>
      <c r="GUB362" s="28"/>
      <c r="GUC362" s="28"/>
      <c r="GUD362" s="28"/>
      <c r="GUE362" s="28"/>
      <c r="GUF362" s="28"/>
      <c r="GUG362" s="28"/>
      <c r="GUH362" s="28"/>
      <c r="GUI362" s="28"/>
      <c r="GUJ362" s="28"/>
      <c r="GUK362" s="28"/>
      <c r="GUL362" s="28"/>
      <c r="GUM362" s="28"/>
      <c r="GUN362" s="28"/>
      <c r="GUO362" s="28"/>
      <c r="GUP362" s="28"/>
      <c r="GUQ362" s="28"/>
      <c r="GUR362" s="28"/>
      <c r="GUS362" s="28"/>
      <c r="GUT362" s="28"/>
      <c r="GUU362" s="28"/>
      <c r="GUV362" s="28"/>
      <c r="GUW362" s="28"/>
      <c r="GUX362" s="28"/>
      <c r="GUY362" s="28"/>
      <c r="GUZ362" s="28"/>
      <c r="GVA362" s="28"/>
      <c r="GVB362" s="28"/>
      <c r="GVC362" s="28"/>
      <c r="GVD362" s="28"/>
      <c r="GVE362" s="28"/>
      <c r="GVF362" s="28"/>
      <c r="GVG362" s="28"/>
      <c r="GVH362" s="28"/>
      <c r="GVI362" s="28"/>
      <c r="GVJ362" s="28"/>
      <c r="GVK362" s="28"/>
      <c r="GVL362" s="28"/>
      <c r="GVM362" s="28"/>
      <c r="GVN362" s="28"/>
      <c r="GVO362" s="28"/>
      <c r="GVP362" s="28"/>
      <c r="GVQ362" s="28"/>
      <c r="GVR362" s="28"/>
      <c r="GVS362" s="28"/>
      <c r="GVT362" s="28"/>
      <c r="GVU362" s="28"/>
      <c r="GVV362" s="28"/>
      <c r="GVW362" s="28"/>
      <c r="GVX362" s="28"/>
      <c r="GVY362" s="28"/>
      <c r="GVZ362" s="28"/>
      <c r="GWA362" s="28"/>
      <c r="GWB362" s="28"/>
      <c r="GWC362" s="28"/>
      <c r="GWD362" s="28"/>
      <c r="GWE362" s="28"/>
      <c r="GWF362" s="28"/>
      <c r="GWG362" s="28"/>
      <c r="GWH362" s="28"/>
      <c r="GWI362" s="28"/>
      <c r="GWJ362" s="28"/>
      <c r="GWK362" s="28"/>
      <c r="GWL362" s="28"/>
      <c r="GWM362" s="28"/>
      <c r="GWN362" s="28"/>
      <c r="GWO362" s="28"/>
      <c r="GWP362" s="28"/>
      <c r="GWQ362" s="28"/>
      <c r="GWR362" s="28"/>
      <c r="GWS362" s="28"/>
      <c r="GWT362" s="28"/>
      <c r="GWU362" s="28"/>
      <c r="GWV362" s="28"/>
      <c r="GWW362" s="28"/>
      <c r="GWX362" s="28"/>
      <c r="GWY362" s="28"/>
      <c r="GWZ362" s="28"/>
      <c r="GXA362" s="28"/>
      <c r="GXB362" s="28"/>
      <c r="GXC362" s="28"/>
      <c r="GXD362" s="28"/>
      <c r="GXE362" s="28"/>
      <c r="GXF362" s="28"/>
      <c r="GXG362" s="28"/>
      <c r="GXH362" s="28"/>
      <c r="GXI362" s="28"/>
      <c r="GXJ362" s="28"/>
      <c r="GXK362" s="28"/>
      <c r="GXL362" s="28"/>
      <c r="GXM362" s="28"/>
      <c r="GXN362" s="28"/>
      <c r="GXO362" s="28"/>
      <c r="GXP362" s="28"/>
      <c r="GXQ362" s="28"/>
      <c r="GXR362" s="28"/>
      <c r="GXS362" s="28"/>
      <c r="GXT362" s="28"/>
      <c r="GXU362" s="28"/>
      <c r="GXV362" s="28"/>
      <c r="GXW362" s="28"/>
      <c r="GXX362" s="28"/>
      <c r="GXY362" s="28"/>
      <c r="GXZ362" s="28"/>
      <c r="GYA362" s="28"/>
      <c r="GYB362" s="28"/>
      <c r="GYC362" s="28"/>
      <c r="GYD362" s="28"/>
      <c r="GYE362" s="28"/>
      <c r="GYF362" s="28"/>
      <c r="GYG362" s="28"/>
      <c r="GYH362" s="28"/>
      <c r="GYI362" s="28"/>
      <c r="GYJ362" s="28"/>
      <c r="GYK362" s="28"/>
      <c r="GYL362" s="28"/>
      <c r="GYM362" s="28"/>
      <c r="GYN362" s="28"/>
      <c r="GYO362" s="28"/>
      <c r="GYP362" s="28"/>
      <c r="GYQ362" s="28"/>
      <c r="GYR362" s="28"/>
      <c r="GYS362" s="28"/>
      <c r="GYT362" s="28"/>
      <c r="GYU362" s="28"/>
      <c r="GYV362" s="28"/>
      <c r="GYW362" s="28"/>
      <c r="GYX362" s="28"/>
      <c r="GYY362" s="28"/>
      <c r="GYZ362" s="28"/>
      <c r="GZA362" s="28"/>
      <c r="GZB362" s="28"/>
      <c r="GZC362" s="28"/>
      <c r="GZD362" s="28"/>
      <c r="GZE362" s="28"/>
      <c r="GZF362" s="28"/>
      <c r="GZG362" s="28"/>
      <c r="GZH362" s="28"/>
      <c r="GZI362" s="28"/>
      <c r="GZJ362" s="28"/>
      <c r="GZK362" s="28"/>
      <c r="GZL362" s="28"/>
      <c r="GZM362" s="28"/>
      <c r="GZN362" s="28"/>
      <c r="GZO362" s="28"/>
      <c r="GZP362" s="28"/>
      <c r="GZQ362" s="28"/>
      <c r="GZR362" s="28"/>
      <c r="GZS362" s="28"/>
      <c r="GZT362" s="28"/>
      <c r="GZU362" s="28"/>
      <c r="GZV362" s="28"/>
      <c r="GZW362" s="28"/>
      <c r="GZX362" s="28"/>
      <c r="GZY362" s="28"/>
      <c r="GZZ362" s="28"/>
      <c r="HAA362" s="28"/>
      <c r="HAB362" s="28"/>
      <c r="HAC362" s="28"/>
      <c r="HAD362" s="28"/>
      <c r="HAE362" s="28"/>
      <c r="HAF362" s="28"/>
      <c r="HAG362" s="28"/>
      <c r="HAH362" s="28"/>
      <c r="HAI362" s="28"/>
      <c r="HAJ362" s="28"/>
      <c r="HAK362" s="28"/>
      <c r="HAL362" s="28"/>
      <c r="HAM362" s="28"/>
      <c r="HAN362" s="28"/>
      <c r="HAO362" s="28"/>
      <c r="HAP362" s="28"/>
      <c r="HAQ362" s="28"/>
      <c r="HAR362" s="28"/>
      <c r="HAS362" s="28"/>
      <c r="HAT362" s="28"/>
      <c r="HAU362" s="28"/>
      <c r="HAV362" s="28"/>
      <c r="HAW362" s="28"/>
      <c r="HAX362" s="28"/>
      <c r="HAY362" s="28"/>
      <c r="HAZ362" s="28"/>
      <c r="HBA362" s="28"/>
      <c r="HBB362" s="28"/>
      <c r="HBC362" s="28"/>
      <c r="HBD362" s="28"/>
      <c r="HBE362" s="28"/>
      <c r="HBF362" s="28"/>
      <c r="HBG362" s="28"/>
      <c r="HBH362" s="28"/>
      <c r="HBI362" s="28"/>
      <c r="HBJ362" s="28"/>
      <c r="HBK362" s="28"/>
      <c r="HBL362" s="28"/>
      <c r="HBM362" s="28"/>
      <c r="HBN362" s="28"/>
      <c r="HBO362" s="28"/>
      <c r="HBP362" s="28"/>
      <c r="HBQ362" s="28"/>
      <c r="HBR362" s="28"/>
      <c r="HBS362" s="28"/>
      <c r="HBT362" s="28"/>
      <c r="HBU362" s="28"/>
      <c r="HBV362" s="28"/>
      <c r="HBW362" s="28"/>
      <c r="HBX362" s="28"/>
      <c r="HBY362" s="28"/>
      <c r="HBZ362" s="28"/>
      <c r="HCA362" s="28"/>
      <c r="HCB362" s="28"/>
      <c r="HCC362" s="28"/>
      <c r="HCD362" s="28"/>
      <c r="HCE362" s="28"/>
      <c r="HCF362" s="28"/>
      <c r="HCG362" s="28"/>
      <c r="HCH362" s="28"/>
      <c r="HCI362" s="28"/>
      <c r="HCJ362" s="28"/>
      <c r="HCK362" s="28"/>
      <c r="HCL362" s="28"/>
      <c r="HCM362" s="28"/>
      <c r="HCN362" s="28"/>
      <c r="HCO362" s="28"/>
      <c r="HCP362" s="28"/>
      <c r="HCQ362" s="28"/>
      <c r="HCR362" s="28"/>
      <c r="HCS362" s="28"/>
      <c r="HCT362" s="28"/>
      <c r="HCU362" s="28"/>
      <c r="HCV362" s="28"/>
      <c r="HCW362" s="28"/>
      <c r="HCX362" s="28"/>
      <c r="HCY362" s="28"/>
      <c r="HCZ362" s="28"/>
      <c r="HDA362" s="28"/>
      <c r="HDB362" s="28"/>
      <c r="HDC362" s="28"/>
      <c r="HDD362" s="28"/>
      <c r="HDE362" s="28"/>
      <c r="HDF362" s="28"/>
      <c r="HDG362" s="28"/>
      <c r="HDH362" s="28"/>
      <c r="HDI362" s="28"/>
      <c r="HDJ362" s="28"/>
      <c r="HDK362" s="28"/>
      <c r="HDL362" s="28"/>
      <c r="HDM362" s="28"/>
      <c r="HDN362" s="28"/>
      <c r="HDO362" s="28"/>
      <c r="HDP362" s="28"/>
      <c r="HDQ362" s="28"/>
      <c r="HDR362" s="28"/>
      <c r="HDS362" s="28"/>
      <c r="HDT362" s="28"/>
      <c r="HDU362" s="28"/>
      <c r="HDV362" s="28"/>
      <c r="HDW362" s="28"/>
      <c r="HDX362" s="28"/>
      <c r="HDY362" s="28"/>
      <c r="HDZ362" s="28"/>
      <c r="HEA362" s="28"/>
      <c r="HEB362" s="28"/>
      <c r="HEC362" s="28"/>
      <c r="HED362" s="28"/>
      <c r="HEE362" s="28"/>
      <c r="HEF362" s="28"/>
      <c r="HEG362" s="28"/>
      <c r="HEH362" s="28"/>
      <c r="HEI362" s="28"/>
      <c r="HEJ362" s="28"/>
      <c r="HEK362" s="28"/>
      <c r="HEL362" s="28"/>
      <c r="HEM362" s="28"/>
      <c r="HEN362" s="28"/>
      <c r="HEO362" s="28"/>
      <c r="HEP362" s="28"/>
      <c r="HEQ362" s="28"/>
      <c r="HER362" s="28"/>
      <c r="HES362" s="28"/>
      <c r="HET362" s="28"/>
      <c r="HEU362" s="28"/>
      <c r="HEV362" s="28"/>
      <c r="HEW362" s="28"/>
      <c r="HEX362" s="28"/>
      <c r="HEY362" s="28"/>
      <c r="HEZ362" s="28"/>
      <c r="HFA362" s="28"/>
      <c r="HFB362" s="28"/>
      <c r="HFC362" s="28"/>
      <c r="HFD362" s="28"/>
      <c r="HFE362" s="28"/>
      <c r="HFF362" s="28"/>
      <c r="HFG362" s="28"/>
      <c r="HFH362" s="28"/>
      <c r="HFI362" s="28"/>
      <c r="HFJ362" s="28"/>
      <c r="HFK362" s="28"/>
      <c r="HFL362" s="28"/>
      <c r="HFM362" s="28"/>
      <c r="HFN362" s="28"/>
      <c r="HFO362" s="28"/>
      <c r="HFP362" s="28"/>
      <c r="HFQ362" s="28"/>
      <c r="HFR362" s="28"/>
      <c r="HFS362" s="28"/>
      <c r="HFT362" s="28"/>
      <c r="HFU362" s="28"/>
      <c r="HFV362" s="28"/>
      <c r="HFW362" s="28"/>
      <c r="HFX362" s="28"/>
      <c r="HFY362" s="28"/>
      <c r="HFZ362" s="28"/>
      <c r="HGA362" s="28"/>
      <c r="HGB362" s="28"/>
      <c r="HGC362" s="28"/>
      <c r="HGD362" s="28"/>
      <c r="HGE362" s="28"/>
      <c r="HGF362" s="28"/>
      <c r="HGG362" s="28"/>
      <c r="HGH362" s="28"/>
      <c r="HGI362" s="28"/>
      <c r="HGJ362" s="28"/>
      <c r="HGK362" s="28"/>
      <c r="HGL362" s="28"/>
      <c r="HGM362" s="28"/>
      <c r="HGN362" s="28"/>
      <c r="HGO362" s="28"/>
      <c r="HGP362" s="28"/>
      <c r="HGQ362" s="28"/>
      <c r="HGR362" s="28"/>
      <c r="HGS362" s="28"/>
      <c r="HGT362" s="28"/>
      <c r="HGU362" s="28"/>
      <c r="HGV362" s="28"/>
      <c r="HGW362" s="28"/>
      <c r="HGX362" s="28"/>
      <c r="HGY362" s="28"/>
      <c r="HGZ362" s="28"/>
      <c r="HHA362" s="28"/>
      <c r="HHB362" s="28"/>
      <c r="HHC362" s="28"/>
      <c r="HHD362" s="28"/>
      <c r="HHE362" s="28"/>
      <c r="HHF362" s="28"/>
      <c r="HHG362" s="28"/>
      <c r="HHH362" s="28"/>
      <c r="HHI362" s="28"/>
      <c r="HHJ362" s="28"/>
      <c r="HHK362" s="28"/>
      <c r="HHL362" s="28"/>
      <c r="HHM362" s="28"/>
      <c r="HHN362" s="28"/>
      <c r="HHO362" s="28"/>
      <c r="HHP362" s="28"/>
      <c r="HHQ362" s="28"/>
      <c r="HHR362" s="28"/>
      <c r="HHS362" s="28"/>
      <c r="HHT362" s="28"/>
      <c r="HHU362" s="28"/>
      <c r="HHV362" s="28"/>
      <c r="HHW362" s="28"/>
      <c r="HHX362" s="28"/>
      <c r="HHY362" s="28"/>
      <c r="HHZ362" s="28"/>
      <c r="HIA362" s="28"/>
      <c r="HIB362" s="28"/>
      <c r="HIC362" s="28"/>
      <c r="HID362" s="28"/>
      <c r="HIE362" s="28"/>
      <c r="HIF362" s="28"/>
      <c r="HIG362" s="28"/>
      <c r="HIH362" s="28"/>
      <c r="HII362" s="28"/>
      <c r="HIJ362" s="28"/>
      <c r="HIK362" s="28"/>
      <c r="HIL362" s="28"/>
      <c r="HIM362" s="28"/>
      <c r="HIN362" s="28"/>
      <c r="HIO362" s="28"/>
      <c r="HIP362" s="28"/>
      <c r="HIQ362" s="28"/>
      <c r="HIR362" s="28"/>
      <c r="HIS362" s="28"/>
      <c r="HIT362" s="28"/>
      <c r="HIU362" s="28"/>
      <c r="HIV362" s="28"/>
      <c r="HIW362" s="28"/>
      <c r="HIX362" s="28"/>
      <c r="HIY362" s="28"/>
      <c r="HIZ362" s="28"/>
      <c r="HJA362" s="28"/>
      <c r="HJB362" s="28"/>
      <c r="HJC362" s="28"/>
      <c r="HJD362" s="28"/>
      <c r="HJE362" s="28"/>
      <c r="HJF362" s="28"/>
      <c r="HJG362" s="28"/>
      <c r="HJH362" s="28"/>
      <c r="HJI362" s="28"/>
      <c r="HJJ362" s="28"/>
      <c r="HJK362" s="28"/>
      <c r="HJL362" s="28"/>
      <c r="HJM362" s="28"/>
      <c r="HJN362" s="28"/>
      <c r="HJO362" s="28"/>
      <c r="HJP362" s="28"/>
      <c r="HJQ362" s="28"/>
      <c r="HJR362" s="28"/>
      <c r="HJS362" s="28"/>
      <c r="HJT362" s="28"/>
      <c r="HJU362" s="28"/>
      <c r="HJV362" s="28"/>
      <c r="HJW362" s="28"/>
      <c r="HJX362" s="28"/>
      <c r="HJY362" s="28"/>
      <c r="HJZ362" s="28"/>
      <c r="HKA362" s="28"/>
      <c r="HKB362" s="28"/>
      <c r="HKC362" s="28"/>
      <c r="HKD362" s="28"/>
      <c r="HKE362" s="28"/>
      <c r="HKF362" s="28"/>
      <c r="HKG362" s="28"/>
      <c r="HKH362" s="28"/>
      <c r="HKI362" s="28"/>
      <c r="HKJ362" s="28"/>
      <c r="HKK362" s="28"/>
      <c r="HKL362" s="28"/>
      <c r="HKM362" s="28"/>
      <c r="HKN362" s="28"/>
      <c r="HKO362" s="28"/>
      <c r="HKP362" s="28"/>
      <c r="HKQ362" s="28"/>
      <c r="HKR362" s="28"/>
      <c r="HKS362" s="28"/>
      <c r="HKT362" s="28"/>
      <c r="HKU362" s="28"/>
      <c r="HKV362" s="28"/>
      <c r="HKW362" s="28"/>
      <c r="HKX362" s="28"/>
      <c r="HKY362" s="28"/>
      <c r="HKZ362" s="28"/>
      <c r="HLA362" s="28"/>
      <c r="HLB362" s="28"/>
      <c r="HLC362" s="28"/>
      <c r="HLD362" s="28"/>
      <c r="HLE362" s="28"/>
      <c r="HLF362" s="28"/>
      <c r="HLG362" s="28"/>
      <c r="HLH362" s="28"/>
      <c r="HLI362" s="28"/>
      <c r="HLJ362" s="28"/>
      <c r="HLK362" s="28"/>
      <c r="HLL362" s="28"/>
      <c r="HLM362" s="28"/>
      <c r="HLN362" s="28"/>
      <c r="HLO362" s="28"/>
      <c r="HLP362" s="28"/>
      <c r="HLQ362" s="28"/>
      <c r="HLR362" s="28"/>
      <c r="HLS362" s="28"/>
      <c r="HLT362" s="28"/>
      <c r="HLU362" s="28"/>
      <c r="HLV362" s="28"/>
      <c r="HLW362" s="28"/>
      <c r="HLX362" s="28"/>
      <c r="HLY362" s="28"/>
      <c r="HLZ362" s="28"/>
      <c r="HMA362" s="28"/>
      <c r="HMB362" s="28"/>
      <c r="HMC362" s="28"/>
      <c r="HMD362" s="28"/>
      <c r="HME362" s="28"/>
      <c r="HMF362" s="28"/>
      <c r="HMG362" s="28"/>
      <c r="HMH362" s="28"/>
      <c r="HMI362" s="28"/>
      <c r="HMJ362" s="28"/>
      <c r="HMK362" s="28"/>
      <c r="HML362" s="28"/>
      <c r="HMM362" s="28"/>
      <c r="HMN362" s="28"/>
      <c r="HMO362" s="28"/>
      <c r="HMP362" s="28"/>
      <c r="HMQ362" s="28"/>
      <c r="HMR362" s="28"/>
      <c r="HMS362" s="28"/>
      <c r="HMT362" s="28"/>
      <c r="HMU362" s="28"/>
      <c r="HMV362" s="28"/>
      <c r="HMW362" s="28"/>
      <c r="HMX362" s="28"/>
      <c r="HMY362" s="28"/>
      <c r="HMZ362" s="28"/>
      <c r="HNA362" s="28"/>
      <c r="HNB362" s="28"/>
      <c r="HNC362" s="28"/>
      <c r="HND362" s="28"/>
      <c r="HNE362" s="28"/>
      <c r="HNF362" s="28"/>
      <c r="HNG362" s="28"/>
      <c r="HNH362" s="28"/>
      <c r="HNI362" s="28"/>
      <c r="HNJ362" s="28"/>
      <c r="HNK362" s="28"/>
      <c r="HNL362" s="28"/>
      <c r="HNM362" s="28"/>
      <c r="HNN362" s="28"/>
      <c r="HNO362" s="28"/>
      <c r="HNP362" s="28"/>
      <c r="HNQ362" s="28"/>
      <c r="HNR362" s="28"/>
      <c r="HNS362" s="28"/>
      <c r="HNT362" s="28"/>
      <c r="HNU362" s="28"/>
      <c r="HNV362" s="28"/>
      <c r="HNW362" s="28"/>
      <c r="HNX362" s="28"/>
      <c r="HNY362" s="28"/>
      <c r="HNZ362" s="28"/>
      <c r="HOA362" s="28"/>
      <c r="HOB362" s="28"/>
      <c r="HOC362" s="28"/>
      <c r="HOD362" s="28"/>
      <c r="HOE362" s="28"/>
      <c r="HOF362" s="28"/>
      <c r="HOG362" s="28"/>
      <c r="HOH362" s="28"/>
      <c r="HOI362" s="28"/>
      <c r="HOJ362" s="28"/>
      <c r="HOK362" s="28"/>
      <c r="HOL362" s="28"/>
      <c r="HOM362" s="28"/>
      <c r="HON362" s="28"/>
      <c r="HOO362" s="28"/>
      <c r="HOP362" s="28"/>
      <c r="HOQ362" s="28"/>
      <c r="HOR362" s="28"/>
      <c r="HOS362" s="28"/>
      <c r="HOT362" s="28"/>
      <c r="HOU362" s="28"/>
      <c r="HOV362" s="28"/>
      <c r="HOW362" s="28"/>
      <c r="HOX362" s="28"/>
      <c r="HOY362" s="28"/>
      <c r="HOZ362" s="28"/>
      <c r="HPA362" s="28"/>
      <c r="HPB362" s="28"/>
      <c r="HPC362" s="28"/>
      <c r="HPD362" s="28"/>
      <c r="HPE362" s="28"/>
      <c r="HPF362" s="28"/>
      <c r="HPG362" s="28"/>
      <c r="HPH362" s="28"/>
      <c r="HPI362" s="28"/>
      <c r="HPJ362" s="28"/>
      <c r="HPK362" s="28"/>
      <c r="HPL362" s="28"/>
      <c r="HPM362" s="28"/>
      <c r="HPN362" s="28"/>
      <c r="HPO362" s="28"/>
      <c r="HPP362" s="28"/>
      <c r="HPQ362" s="28"/>
      <c r="HPR362" s="28"/>
      <c r="HPS362" s="28"/>
      <c r="HPT362" s="28"/>
      <c r="HPU362" s="28"/>
      <c r="HPV362" s="28"/>
      <c r="HPW362" s="28"/>
      <c r="HPX362" s="28"/>
      <c r="HPY362" s="28"/>
      <c r="HPZ362" s="28"/>
      <c r="HQA362" s="28"/>
      <c r="HQB362" s="28"/>
      <c r="HQC362" s="28"/>
      <c r="HQD362" s="28"/>
      <c r="HQE362" s="28"/>
      <c r="HQF362" s="28"/>
      <c r="HQG362" s="28"/>
      <c r="HQH362" s="28"/>
      <c r="HQI362" s="28"/>
      <c r="HQJ362" s="28"/>
      <c r="HQK362" s="28"/>
      <c r="HQL362" s="28"/>
      <c r="HQM362" s="28"/>
      <c r="HQN362" s="28"/>
      <c r="HQO362" s="28"/>
      <c r="HQP362" s="28"/>
      <c r="HQQ362" s="28"/>
      <c r="HQR362" s="28"/>
      <c r="HQS362" s="28"/>
      <c r="HQT362" s="28"/>
      <c r="HQU362" s="28"/>
      <c r="HQV362" s="28"/>
      <c r="HQW362" s="28"/>
      <c r="HQX362" s="28"/>
      <c r="HQY362" s="28"/>
      <c r="HQZ362" s="28"/>
      <c r="HRA362" s="28"/>
      <c r="HRB362" s="28"/>
      <c r="HRC362" s="28"/>
      <c r="HRD362" s="28"/>
      <c r="HRE362" s="28"/>
      <c r="HRF362" s="28"/>
      <c r="HRG362" s="28"/>
      <c r="HRH362" s="28"/>
      <c r="HRI362" s="28"/>
      <c r="HRJ362" s="28"/>
      <c r="HRK362" s="28"/>
      <c r="HRL362" s="28"/>
      <c r="HRM362" s="28"/>
      <c r="HRN362" s="28"/>
      <c r="HRO362" s="28"/>
      <c r="HRP362" s="28"/>
      <c r="HRQ362" s="28"/>
      <c r="HRR362" s="28"/>
      <c r="HRS362" s="28"/>
      <c r="HRT362" s="28"/>
      <c r="HRU362" s="28"/>
      <c r="HRV362" s="28"/>
      <c r="HRW362" s="28"/>
      <c r="HRX362" s="28"/>
      <c r="HRY362" s="28"/>
      <c r="HRZ362" s="28"/>
      <c r="HSA362" s="28"/>
      <c r="HSB362" s="28"/>
      <c r="HSC362" s="28"/>
      <c r="HSD362" s="28"/>
      <c r="HSE362" s="28"/>
      <c r="HSF362" s="28"/>
      <c r="HSG362" s="28"/>
      <c r="HSH362" s="28"/>
      <c r="HSI362" s="28"/>
      <c r="HSJ362" s="28"/>
      <c r="HSK362" s="28"/>
      <c r="HSL362" s="28"/>
      <c r="HSM362" s="28"/>
      <c r="HSN362" s="28"/>
      <c r="HSO362" s="28"/>
      <c r="HSP362" s="28"/>
      <c r="HSQ362" s="28"/>
      <c r="HSR362" s="28"/>
      <c r="HSS362" s="28"/>
      <c r="HST362" s="28"/>
      <c r="HSU362" s="28"/>
      <c r="HSV362" s="28"/>
      <c r="HSW362" s="28"/>
      <c r="HSX362" s="28"/>
      <c r="HSY362" s="28"/>
      <c r="HSZ362" s="28"/>
      <c r="HTA362" s="28"/>
      <c r="HTB362" s="28"/>
      <c r="HTC362" s="28"/>
      <c r="HTD362" s="28"/>
      <c r="HTE362" s="28"/>
      <c r="HTF362" s="28"/>
      <c r="HTG362" s="28"/>
      <c r="HTH362" s="28"/>
      <c r="HTI362" s="28"/>
      <c r="HTJ362" s="28"/>
      <c r="HTK362" s="28"/>
      <c r="HTL362" s="28"/>
      <c r="HTM362" s="28"/>
      <c r="HTN362" s="28"/>
      <c r="HTO362" s="28"/>
      <c r="HTP362" s="28"/>
      <c r="HTQ362" s="28"/>
      <c r="HTR362" s="28"/>
      <c r="HTS362" s="28"/>
      <c r="HTT362" s="28"/>
      <c r="HTU362" s="28"/>
      <c r="HTV362" s="28"/>
      <c r="HTW362" s="28"/>
      <c r="HTX362" s="28"/>
      <c r="HTY362" s="28"/>
      <c r="HTZ362" s="28"/>
      <c r="HUA362" s="28"/>
      <c r="HUB362" s="28"/>
      <c r="HUC362" s="28"/>
      <c r="HUD362" s="28"/>
      <c r="HUE362" s="28"/>
      <c r="HUF362" s="28"/>
      <c r="HUG362" s="28"/>
      <c r="HUH362" s="28"/>
      <c r="HUI362" s="28"/>
      <c r="HUJ362" s="28"/>
      <c r="HUK362" s="28"/>
      <c r="HUL362" s="28"/>
      <c r="HUM362" s="28"/>
      <c r="HUN362" s="28"/>
      <c r="HUO362" s="28"/>
      <c r="HUP362" s="28"/>
      <c r="HUQ362" s="28"/>
      <c r="HUR362" s="28"/>
      <c r="HUS362" s="28"/>
      <c r="HUT362" s="28"/>
      <c r="HUU362" s="28"/>
      <c r="HUV362" s="28"/>
      <c r="HUW362" s="28"/>
      <c r="HUX362" s="28"/>
      <c r="HUY362" s="28"/>
      <c r="HUZ362" s="28"/>
      <c r="HVA362" s="28"/>
      <c r="HVB362" s="28"/>
      <c r="HVC362" s="28"/>
      <c r="HVD362" s="28"/>
      <c r="HVE362" s="28"/>
      <c r="HVF362" s="28"/>
      <c r="HVG362" s="28"/>
      <c r="HVH362" s="28"/>
      <c r="HVI362" s="28"/>
      <c r="HVJ362" s="28"/>
      <c r="HVK362" s="28"/>
      <c r="HVL362" s="28"/>
      <c r="HVM362" s="28"/>
      <c r="HVN362" s="28"/>
      <c r="HVO362" s="28"/>
      <c r="HVP362" s="28"/>
      <c r="HVQ362" s="28"/>
      <c r="HVR362" s="28"/>
      <c r="HVS362" s="28"/>
      <c r="HVT362" s="28"/>
      <c r="HVU362" s="28"/>
      <c r="HVV362" s="28"/>
      <c r="HVW362" s="28"/>
      <c r="HVX362" s="28"/>
      <c r="HVY362" s="28"/>
      <c r="HVZ362" s="28"/>
      <c r="HWA362" s="28"/>
      <c r="HWB362" s="28"/>
      <c r="HWC362" s="28"/>
      <c r="HWD362" s="28"/>
      <c r="HWE362" s="28"/>
      <c r="HWF362" s="28"/>
      <c r="HWG362" s="28"/>
      <c r="HWH362" s="28"/>
      <c r="HWI362" s="28"/>
      <c r="HWJ362" s="28"/>
      <c r="HWK362" s="28"/>
      <c r="HWL362" s="28"/>
      <c r="HWM362" s="28"/>
      <c r="HWN362" s="28"/>
      <c r="HWO362" s="28"/>
      <c r="HWP362" s="28"/>
      <c r="HWQ362" s="28"/>
      <c r="HWR362" s="28"/>
      <c r="HWS362" s="28"/>
      <c r="HWT362" s="28"/>
      <c r="HWU362" s="28"/>
      <c r="HWV362" s="28"/>
      <c r="HWW362" s="28"/>
      <c r="HWX362" s="28"/>
      <c r="HWY362" s="28"/>
      <c r="HWZ362" s="28"/>
      <c r="HXA362" s="28"/>
      <c r="HXB362" s="28"/>
      <c r="HXC362" s="28"/>
      <c r="HXD362" s="28"/>
      <c r="HXE362" s="28"/>
      <c r="HXF362" s="28"/>
      <c r="HXG362" s="28"/>
      <c r="HXH362" s="28"/>
      <c r="HXI362" s="28"/>
      <c r="HXJ362" s="28"/>
      <c r="HXK362" s="28"/>
      <c r="HXL362" s="28"/>
      <c r="HXM362" s="28"/>
      <c r="HXN362" s="28"/>
      <c r="HXO362" s="28"/>
      <c r="HXP362" s="28"/>
      <c r="HXQ362" s="28"/>
      <c r="HXR362" s="28"/>
      <c r="HXS362" s="28"/>
      <c r="HXT362" s="28"/>
      <c r="HXU362" s="28"/>
      <c r="HXV362" s="28"/>
      <c r="HXW362" s="28"/>
      <c r="HXX362" s="28"/>
      <c r="HXY362" s="28"/>
      <c r="HXZ362" s="28"/>
      <c r="HYA362" s="28"/>
      <c r="HYB362" s="28"/>
      <c r="HYC362" s="28"/>
      <c r="HYD362" s="28"/>
      <c r="HYE362" s="28"/>
      <c r="HYF362" s="28"/>
      <c r="HYG362" s="28"/>
      <c r="HYH362" s="28"/>
      <c r="HYI362" s="28"/>
      <c r="HYJ362" s="28"/>
      <c r="HYK362" s="28"/>
      <c r="HYL362" s="28"/>
      <c r="HYM362" s="28"/>
      <c r="HYN362" s="28"/>
      <c r="HYO362" s="28"/>
      <c r="HYP362" s="28"/>
      <c r="HYQ362" s="28"/>
      <c r="HYR362" s="28"/>
      <c r="HYS362" s="28"/>
      <c r="HYT362" s="28"/>
      <c r="HYU362" s="28"/>
      <c r="HYV362" s="28"/>
      <c r="HYW362" s="28"/>
      <c r="HYX362" s="28"/>
      <c r="HYY362" s="28"/>
      <c r="HYZ362" s="28"/>
      <c r="HZA362" s="28"/>
      <c r="HZB362" s="28"/>
      <c r="HZC362" s="28"/>
      <c r="HZD362" s="28"/>
      <c r="HZE362" s="28"/>
      <c r="HZF362" s="28"/>
      <c r="HZG362" s="28"/>
      <c r="HZH362" s="28"/>
      <c r="HZI362" s="28"/>
      <c r="HZJ362" s="28"/>
      <c r="HZK362" s="28"/>
      <c r="HZL362" s="28"/>
      <c r="HZM362" s="28"/>
      <c r="HZN362" s="28"/>
      <c r="HZO362" s="28"/>
      <c r="HZP362" s="28"/>
      <c r="HZQ362" s="28"/>
      <c r="HZR362" s="28"/>
      <c r="HZS362" s="28"/>
      <c r="HZT362" s="28"/>
      <c r="HZU362" s="28"/>
      <c r="HZV362" s="28"/>
      <c r="HZW362" s="28"/>
      <c r="HZX362" s="28"/>
      <c r="HZY362" s="28"/>
      <c r="HZZ362" s="28"/>
      <c r="IAA362" s="28"/>
      <c r="IAB362" s="28"/>
      <c r="IAC362" s="28"/>
      <c r="IAD362" s="28"/>
      <c r="IAE362" s="28"/>
      <c r="IAF362" s="28"/>
      <c r="IAG362" s="28"/>
      <c r="IAH362" s="28"/>
      <c r="IAI362" s="28"/>
      <c r="IAJ362" s="28"/>
      <c r="IAK362" s="28"/>
      <c r="IAL362" s="28"/>
      <c r="IAM362" s="28"/>
      <c r="IAN362" s="28"/>
      <c r="IAO362" s="28"/>
      <c r="IAP362" s="28"/>
      <c r="IAQ362" s="28"/>
      <c r="IAR362" s="28"/>
      <c r="IAS362" s="28"/>
      <c r="IAT362" s="28"/>
      <c r="IAU362" s="28"/>
      <c r="IAV362" s="28"/>
      <c r="IAW362" s="28"/>
      <c r="IAX362" s="28"/>
      <c r="IAY362" s="28"/>
      <c r="IAZ362" s="28"/>
      <c r="IBA362" s="28"/>
      <c r="IBB362" s="28"/>
      <c r="IBC362" s="28"/>
      <c r="IBD362" s="28"/>
      <c r="IBE362" s="28"/>
      <c r="IBF362" s="28"/>
      <c r="IBG362" s="28"/>
      <c r="IBH362" s="28"/>
      <c r="IBI362" s="28"/>
      <c r="IBJ362" s="28"/>
      <c r="IBK362" s="28"/>
      <c r="IBL362" s="28"/>
      <c r="IBM362" s="28"/>
      <c r="IBN362" s="28"/>
      <c r="IBO362" s="28"/>
      <c r="IBP362" s="28"/>
      <c r="IBQ362" s="28"/>
      <c r="IBR362" s="28"/>
      <c r="IBS362" s="28"/>
      <c r="IBT362" s="28"/>
      <c r="IBU362" s="28"/>
      <c r="IBV362" s="28"/>
      <c r="IBW362" s="28"/>
      <c r="IBX362" s="28"/>
      <c r="IBY362" s="28"/>
      <c r="IBZ362" s="28"/>
      <c r="ICA362" s="28"/>
      <c r="ICB362" s="28"/>
      <c r="ICC362" s="28"/>
      <c r="ICD362" s="28"/>
      <c r="ICE362" s="28"/>
      <c r="ICF362" s="28"/>
      <c r="ICG362" s="28"/>
      <c r="ICH362" s="28"/>
      <c r="ICI362" s="28"/>
      <c r="ICJ362" s="28"/>
      <c r="ICK362" s="28"/>
      <c r="ICL362" s="28"/>
      <c r="ICM362" s="28"/>
      <c r="ICN362" s="28"/>
      <c r="ICO362" s="28"/>
      <c r="ICP362" s="28"/>
      <c r="ICQ362" s="28"/>
      <c r="ICR362" s="28"/>
      <c r="ICS362" s="28"/>
      <c r="ICT362" s="28"/>
      <c r="ICU362" s="28"/>
      <c r="ICV362" s="28"/>
      <c r="ICW362" s="28"/>
      <c r="ICX362" s="28"/>
      <c r="ICY362" s="28"/>
      <c r="ICZ362" s="28"/>
      <c r="IDA362" s="28"/>
      <c r="IDB362" s="28"/>
      <c r="IDC362" s="28"/>
      <c r="IDD362" s="28"/>
      <c r="IDE362" s="28"/>
      <c r="IDF362" s="28"/>
      <c r="IDG362" s="28"/>
      <c r="IDH362" s="28"/>
      <c r="IDI362" s="28"/>
      <c r="IDJ362" s="28"/>
      <c r="IDK362" s="28"/>
      <c r="IDL362" s="28"/>
      <c r="IDM362" s="28"/>
      <c r="IDN362" s="28"/>
      <c r="IDO362" s="28"/>
      <c r="IDP362" s="28"/>
      <c r="IDQ362" s="28"/>
      <c r="IDR362" s="28"/>
      <c r="IDS362" s="28"/>
      <c r="IDT362" s="28"/>
      <c r="IDU362" s="28"/>
      <c r="IDV362" s="28"/>
      <c r="IDW362" s="28"/>
      <c r="IDX362" s="28"/>
      <c r="IDY362" s="28"/>
      <c r="IDZ362" s="28"/>
      <c r="IEA362" s="28"/>
      <c r="IEB362" s="28"/>
      <c r="IEC362" s="28"/>
      <c r="IED362" s="28"/>
      <c r="IEE362" s="28"/>
      <c r="IEF362" s="28"/>
      <c r="IEG362" s="28"/>
      <c r="IEH362" s="28"/>
      <c r="IEI362" s="28"/>
      <c r="IEJ362" s="28"/>
      <c r="IEK362" s="28"/>
      <c r="IEL362" s="28"/>
      <c r="IEM362" s="28"/>
      <c r="IEN362" s="28"/>
      <c r="IEO362" s="28"/>
      <c r="IEP362" s="28"/>
      <c r="IEQ362" s="28"/>
      <c r="IER362" s="28"/>
      <c r="IES362" s="28"/>
      <c r="IET362" s="28"/>
      <c r="IEU362" s="28"/>
      <c r="IEV362" s="28"/>
      <c r="IEW362" s="28"/>
      <c r="IEX362" s="28"/>
      <c r="IEY362" s="28"/>
      <c r="IEZ362" s="28"/>
      <c r="IFA362" s="28"/>
      <c r="IFB362" s="28"/>
      <c r="IFC362" s="28"/>
      <c r="IFD362" s="28"/>
      <c r="IFE362" s="28"/>
      <c r="IFF362" s="28"/>
      <c r="IFG362" s="28"/>
      <c r="IFH362" s="28"/>
      <c r="IFI362" s="28"/>
      <c r="IFJ362" s="28"/>
      <c r="IFK362" s="28"/>
      <c r="IFL362" s="28"/>
      <c r="IFM362" s="28"/>
      <c r="IFN362" s="28"/>
      <c r="IFO362" s="28"/>
      <c r="IFP362" s="28"/>
      <c r="IFQ362" s="28"/>
      <c r="IFR362" s="28"/>
      <c r="IFS362" s="28"/>
      <c r="IFT362" s="28"/>
      <c r="IFU362" s="28"/>
      <c r="IFV362" s="28"/>
      <c r="IFW362" s="28"/>
      <c r="IFX362" s="28"/>
      <c r="IFY362" s="28"/>
      <c r="IFZ362" s="28"/>
      <c r="IGA362" s="28"/>
      <c r="IGB362" s="28"/>
      <c r="IGC362" s="28"/>
      <c r="IGD362" s="28"/>
      <c r="IGE362" s="28"/>
      <c r="IGF362" s="28"/>
      <c r="IGG362" s="28"/>
      <c r="IGH362" s="28"/>
      <c r="IGI362" s="28"/>
      <c r="IGJ362" s="28"/>
      <c r="IGK362" s="28"/>
      <c r="IGL362" s="28"/>
      <c r="IGM362" s="28"/>
      <c r="IGN362" s="28"/>
      <c r="IGO362" s="28"/>
      <c r="IGP362" s="28"/>
      <c r="IGQ362" s="28"/>
      <c r="IGR362" s="28"/>
      <c r="IGS362" s="28"/>
      <c r="IGT362" s="28"/>
      <c r="IGU362" s="28"/>
      <c r="IGV362" s="28"/>
      <c r="IGW362" s="28"/>
      <c r="IGX362" s="28"/>
      <c r="IGY362" s="28"/>
      <c r="IGZ362" s="28"/>
      <c r="IHA362" s="28"/>
      <c r="IHB362" s="28"/>
      <c r="IHC362" s="28"/>
      <c r="IHD362" s="28"/>
      <c r="IHE362" s="28"/>
      <c r="IHF362" s="28"/>
      <c r="IHG362" s="28"/>
      <c r="IHH362" s="28"/>
      <c r="IHI362" s="28"/>
      <c r="IHJ362" s="28"/>
      <c r="IHK362" s="28"/>
      <c r="IHL362" s="28"/>
      <c r="IHM362" s="28"/>
      <c r="IHN362" s="28"/>
      <c r="IHO362" s="28"/>
      <c r="IHP362" s="28"/>
      <c r="IHQ362" s="28"/>
      <c r="IHR362" s="28"/>
      <c r="IHS362" s="28"/>
      <c r="IHT362" s="28"/>
      <c r="IHU362" s="28"/>
      <c r="IHV362" s="28"/>
      <c r="IHW362" s="28"/>
      <c r="IHX362" s="28"/>
      <c r="IHY362" s="28"/>
      <c r="IHZ362" s="28"/>
      <c r="IIA362" s="28"/>
      <c r="IIB362" s="28"/>
      <c r="IIC362" s="28"/>
      <c r="IID362" s="28"/>
      <c r="IIE362" s="28"/>
      <c r="IIF362" s="28"/>
      <c r="IIG362" s="28"/>
      <c r="IIH362" s="28"/>
      <c r="III362" s="28"/>
      <c r="IIJ362" s="28"/>
      <c r="IIK362" s="28"/>
      <c r="IIL362" s="28"/>
      <c r="IIM362" s="28"/>
      <c r="IIN362" s="28"/>
      <c r="IIO362" s="28"/>
      <c r="IIP362" s="28"/>
      <c r="IIQ362" s="28"/>
      <c r="IIR362" s="28"/>
      <c r="IIS362" s="28"/>
      <c r="IIT362" s="28"/>
      <c r="IIU362" s="28"/>
      <c r="IIV362" s="28"/>
      <c r="IIW362" s="28"/>
      <c r="IIX362" s="28"/>
      <c r="IIY362" s="28"/>
      <c r="IIZ362" s="28"/>
      <c r="IJA362" s="28"/>
      <c r="IJB362" s="28"/>
      <c r="IJC362" s="28"/>
      <c r="IJD362" s="28"/>
      <c r="IJE362" s="28"/>
      <c r="IJF362" s="28"/>
      <c r="IJG362" s="28"/>
      <c r="IJH362" s="28"/>
      <c r="IJI362" s="28"/>
      <c r="IJJ362" s="28"/>
      <c r="IJK362" s="28"/>
      <c r="IJL362" s="28"/>
      <c r="IJM362" s="28"/>
      <c r="IJN362" s="28"/>
      <c r="IJO362" s="28"/>
      <c r="IJP362" s="28"/>
      <c r="IJQ362" s="28"/>
      <c r="IJR362" s="28"/>
      <c r="IJS362" s="28"/>
      <c r="IJT362" s="28"/>
      <c r="IJU362" s="28"/>
      <c r="IJV362" s="28"/>
      <c r="IJW362" s="28"/>
      <c r="IJX362" s="28"/>
      <c r="IJY362" s="28"/>
      <c r="IJZ362" s="28"/>
      <c r="IKA362" s="28"/>
      <c r="IKB362" s="28"/>
      <c r="IKC362" s="28"/>
      <c r="IKD362" s="28"/>
      <c r="IKE362" s="28"/>
      <c r="IKF362" s="28"/>
      <c r="IKG362" s="28"/>
      <c r="IKH362" s="28"/>
      <c r="IKI362" s="28"/>
      <c r="IKJ362" s="28"/>
      <c r="IKK362" s="28"/>
      <c r="IKL362" s="28"/>
      <c r="IKM362" s="28"/>
      <c r="IKN362" s="28"/>
      <c r="IKO362" s="28"/>
      <c r="IKP362" s="28"/>
      <c r="IKQ362" s="28"/>
      <c r="IKR362" s="28"/>
      <c r="IKS362" s="28"/>
      <c r="IKT362" s="28"/>
      <c r="IKU362" s="28"/>
      <c r="IKV362" s="28"/>
      <c r="IKW362" s="28"/>
      <c r="IKX362" s="28"/>
      <c r="IKY362" s="28"/>
      <c r="IKZ362" s="28"/>
      <c r="ILA362" s="28"/>
      <c r="ILB362" s="28"/>
      <c r="ILC362" s="28"/>
      <c r="ILD362" s="28"/>
      <c r="ILE362" s="28"/>
      <c r="ILF362" s="28"/>
      <c r="ILG362" s="28"/>
      <c r="ILH362" s="28"/>
      <c r="ILI362" s="28"/>
      <c r="ILJ362" s="28"/>
      <c r="ILK362" s="28"/>
      <c r="ILL362" s="28"/>
      <c r="ILM362" s="28"/>
      <c r="ILN362" s="28"/>
      <c r="ILO362" s="28"/>
      <c r="ILP362" s="28"/>
      <c r="ILQ362" s="28"/>
      <c r="ILR362" s="28"/>
      <c r="ILS362" s="28"/>
      <c r="ILT362" s="28"/>
      <c r="ILU362" s="28"/>
      <c r="ILV362" s="28"/>
      <c r="ILW362" s="28"/>
      <c r="ILX362" s="28"/>
      <c r="ILY362" s="28"/>
      <c r="ILZ362" s="28"/>
      <c r="IMA362" s="28"/>
      <c r="IMB362" s="28"/>
      <c r="IMC362" s="28"/>
      <c r="IMD362" s="28"/>
      <c r="IME362" s="28"/>
      <c r="IMF362" s="28"/>
      <c r="IMG362" s="28"/>
      <c r="IMH362" s="28"/>
      <c r="IMI362" s="28"/>
      <c r="IMJ362" s="28"/>
      <c r="IMK362" s="28"/>
      <c r="IML362" s="28"/>
      <c r="IMM362" s="28"/>
      <c r="IMN362" s="28"/>
      <c r="IMO362" s="28"/>
      <c r="IMP362" s="28"/>
      <c r="IMQ362" s="28"/>
      <c r="IMR362" s="28"/>
      <c r="IMS362" s="28"/>
      <c r="IMT362" s="28"/>
      <c r="IMU362" s="28"/>
      <c r="IMV362" s="28"/>
      <c r="IMW362" s="28"/>
      <c r="IMX362" s="28"/>
      <c r="IMY362" s="28"/>
      <c r="IMZ362" s="28"/>
      <c r="INA362" s="28"/>
      <c r="INB362" s="28"/>
      <c r="INC362" s="28"/>
      <c r="IND362" s="28"/>
      <c r="INE362" s="28"/>
      <c r="INF362" s="28"/>
      <c r="ING362" s="28"/>
      <c r="INH362" s="28"/>
      <c r="INI362" s="28"/>
      <c r="INJ362" s="28"/>
      <c r="INK362" s="28"/>
      <c r="INL362" s="28"/>
      <c r="INM362" s="28"/>
      <c r="INN362" s="28"/>
      <c r="INO362" s="28"/>
      <c r="INP362" s="28"/>
      <c r="INQ362" s="28"/>
      <c r="INR362" s="28"/>
      <c r="INS362" s="28"/>
      <c r="INT362" s="28"/>
      <c r="INU362" s="28"/>
      <c r="INV362" s="28"/>
      <c r="INW362" s="28"/>
      <c r="INX362" s="28"/>
      <c r="INY362" s="28"/>
      <c r="INZ362" s="28"/>
      <c r="IOA362" s="28"/>
      <c r="IOB362" s="28"/>
      <c r="IOC362" s="28"/>
      <c r="IOD362" s="28"/>
      <c r="IOE362" s="28"/>
      <c r="IOF362" s="28"/>
      <c r="IOG362" s="28"/>
      <c r="IOH362" s="28"/>
      <c r="IOI362" s="28"/>
      <c r="IOJ362" s="28"/>
      <c r="IOK362" s="28"/>
      <c r="IOL362" s="28"/>
      <c r="IOM362" s="28"/>
      <c r="ION362" s="28"/>
      <c r="IOO362" s="28"/>
      <c r="IOP362" s="28"/>
      <c r="IOQ362" s="28"/>
      <c r="IOR362" s="28"/>
      <c r="IOS362" s="28"/>
      <c r="IOT362" s="28"/>
      <c r="IOU362" s="28"/>
      <c r="IOV362" s="28"/>
      <c r="IOW362" s="28"/>
      <c r="IOX362" s="28"/>
      <c r="IOY362" s="28"/>
      <c r="IOZ362" s="28"/>
      <c r="IPA362" s="28"/>
      <c r="IPB362" s="28"/>
      <c r="IPC362" s="28"/>
      <c r="IPD362" s="28"/>
      <c r="IPE362" s="28"/>
      <c r="IPF362" s="28"/>
      <c r="IPG362" s="28"/>
      <c r="IPH362" s="28"/>
      <c r="IPI362" s="28"/>
      <c r="IPJ362" s="28"/>
      <c r="IPK362" s="28"/>
      <c r="IPL362" s="28"/>
      <c r="IPM362" s="28"/>
      <c r="IPN362" s="28"/>
      <c r="IPO362" s="28"/>
      <c r="IPP362" s="28"/>
      <c r="IPQ362" s="28"/>
      <c r="IPR362" s="28"/>
      <c r="IPS362" s="28"/>
      <c r="IPT362" s="28"/>
      <c r="IPU362" s="28"/>
      <c r="IPV362" s="28"/>
      <c r="IPW362" s="28"/>
      <c r="IPX362" s="28"/>
      <c r="IPY362" s="28"/>
      <c r="IPZ362" s="28"/>
      <c r="IQA362" s="28"/>
      <c r="IQB362" s="28"/>
      <c r="IQC362" s="28"/>
      <c r="IQD362" s="28"/>
      <c r="IQE362" s="28"/>
      <c r="IQF362" s="28"/>
      <c r="IQG362" s="28"/>
      <c r="IQH362" s="28"/>
      <c r="IQI362" s="28"/>
      <c r="IQJ362" s="28"/>
      <c r="IQK362" s="28"/>
      <c r="IQL362" s="28"/>
      <c r="IQM362" s="28"/>
      <c r="IQN362" s="28"/>
      <c r="IQO362" s="28"/>
      <c r="IQP362" s="28"/>
      <c r="IQQ362" s="28"/>
      <c r="IQR362" s="28"/>
      <c r="IQS362" s="28"/>
      <c r="IQT362" s="28"/>
      <c r="IQU362" s="28"/>
      <c r="IQV362" s="28"/>
      <c r="IQW362" s="28"/>
      <c r="IQX362" s="28"/>
      <c r="IQY362" s="28"/>
      <c r="IQZ362" s="28"/>
      <c r="IRA362" s="28"/>
      <c r="IRB362" s="28"/>
      <c r="IRC362" s="28"/>
      <c r="IRD362" s="28"/>
      <c r="IRE362" s="28"/>
      <c r="IRF362" s="28"/>
      <c r="IRG362" s="28"/>
      <c r="IRH362" s="28"/>
      <c r="IRI362" s="28"/>
      <c r="IRJ362" s="28"/>
      <c r="IRK362" s="28"/>
      <c r="IRL362" s="28"/>
      <c r="IRM362" s="28"/>
      <c r="IRN362" s="28"/>
      <c r="IRO362" s="28"/>
      <c r="IRP362" s="28"/>
      <c r="IRQ362" s="28"/>
      <c r="IRR362" s="28"/>
      <c r="IRS362" s="28"/>
      <c r="IRT362" s="28"/>
      <c r="IRU362" s="28"/>
      <c r="IRV362" s="28"/>
      <c r="IRW362" s="28"/>
      <c r="IRX362" s="28"/>
      <c r="IRY362" s="28"/>
      <c r="IRZ362" s="28"/>
      <c r="ISA362" s="28"/>
      <c r="ISB362" s="28"/>
      <c r="ISC362" s="28"/>
      <c r="ISD362" s="28"/>
      <c r="ISE362" s="28"/>
      <c r="ISF362" s="28"/>
      <c r="ISG362" s="28"/>
      <c r="ISH362" s="28"/>
      <c r="ISI362" s="28"/>
      <c r="ISJ362" s="28"/>
      <c r="ISK362" s="28"/>
      <c r="ISL362" s="28"/>
      <c r="ISM362" s="28"/>
      <c r="ISN362" s="28"/>
      <c r="ISO362" s="28"/>
      <c r="ISP362" s="28"/>
      <c r="ISQ362" s="28"/>
      <c r="ISR362" s="28"/>
      <c r="ISS362" s="28"/>
      <c r="IST362" s="28"/>
      <c r="ISU362" s="28"/>
      <c r="ISV362" s="28"/>
      <c r="ISW362" s="28"/>
      <c r="ISX362" s="28"/>
      <c r="ISY362" s="28"/>
      <c r="ISZ362" s="28"/>
      <c r="ITA362" s="28"/>
      <c r="ITB362" s="28"/>
      <c r="ITC362" s="28"/>
      <c r="ITD362" s="28"/>
      <c r="ITE362" s="28"/>
      <c r="ITF362" s="28"/>
      <c r="ITG362" s="28"/>
      <c r="ITH362" s="28"/>
      <c r="ITI362" s="28"/>
      <c r="ITJ362" s="28"/>
      <c r="ITK362" s="28"/>
      <c r="ITL362" s="28"/>
      <c r="ITM362" s="28"/>
      <c r="ITN362" s="28"/>
      <c r="ITO362" s="28"/>
      <c r="ITP362" s="28"/>
      <c r="ITQ362" s="28"/>
      <c r="ITR362" s="28"/>
      <c r="ITS362" s="28"/>
      <c r="ITT362" s="28"/>
      <c r="ITU362" s="28"/>
      <c r="ITV362" s="28"/>
      <c r="ITW362" s="28"/>
      <c r="ITX362" s="28"/>
      <c r="ITY362" s="28"/>
      <c r="ITZ362" s="28"/>
      <c r="IUA362" s="28"/>
      <c r="IUB362" s="28"/>
      <c r="IUC362" s="28"/>
      <c r="IUD362" s="28"/>
      <c r="IUE362" s="28"/>
      <c r="IUF362" s="28"/>
      <c r="IUG362" s="28"/>
      <c r="IUH362" s="28"/>
      <c r="IUI362" s="28"/>
      <c r="IUJ362" s="28"/>
      <c r="IUK362" s="28"/>
      <c r="IUL362" s="28"/>
      <c r="IUM362" s="28"/>
      <c r="IUN362" s="28"/>
      <c r="IUO362" s="28"/>
      <c r="IUP362" s="28"/>
      <c r="IUQ362" s="28"/>
      <c r="IUR362" s="28"/>
      <c r="IUS362" s="28"/>
      <c r="IUT362" s="28"/>
      <c r="IUU362" s="28"/>
      <c r="IUV362" s="28"/>
      <c r="IUW362" s="28"/>
      <c r="IUX362" s="28"/>
      <c r="IUY362" s="28"/>
      <c r="IUZ362" s="28"/>
      <c r="IVA362" s="28"/>
      <c r="IVB362" s="28"/>
      <c r="IVC362" s="28"/>
      <c r="IVD362" s="28"/>
      <c r="IVE362" s="28"/>
      <c r="IVF362" s="28"/>
      <c r="IVG362" s="28"/>
      <c r="IVH362" s="28"/>
      <c r="IVI362" s="28"/>
      <c r="IVJ362" s="28"/>
      <c r="IVK362" s="28"/>
      <c r="IVL362" s="28"/>
      <c r="IVM362" s="28"/>
      <c r="IVN362" s="28"/>
      <c r="IVO362" s="28"/>
      <c r="IVP362" s="28"/>
      <c r="IVQ362" s="28"/>
      <c r="IVR362" s="28"/>
      <c r="IVS362" s="28"/>
      <c r="IVT362" s="28"/>
      <c r="IVU362" s="28"/>
      <c r="IVV362" s="28"/>
      <c r="IVW362" s="28"/>
      <c r="IVX362" s="28"/>
      <c r="IVY362" s="28"/>
      <c r="IVZ362" s="28"/>
      <c r="IWA362" s="28"/>
      <c r="IWB362" s="28"/>
      <c r="IWC362" s="28"/>
      <c r="IWD362" s="28"/>
      <c r="IWE362" s="28"/>
      <c r="IWF362" s="28"/>
      <c r="IWG362" s="28"/>
      <c r="IWH362" s="28"/>
      <c r="IWI362" s="28"/>
      <c r="IWJ362" s="28"/>
      <c r="IWK362" s="28"/>
      <c r="IWL362" s="28"/>
      <c r="IWM362" s="28"/>
      <c r="IWN362" s="28"/>
      <c r="IWO362" s="28"/>
      <c r="IWP362" s="28"/>
      <c r="IWQ362" s="28"/>
      <c r="IWR362" s="28"/>
      <c r="IWS362" s="28"/>
      <c r="IWT362" s="28"/>
      <c r="IWU362" s="28"/>
      <c r="IWV362" s="28"/>
      <c r="IWW362" s="28"/>
      <c r="IWX362" s="28"/>
      <c r="IWY362" s="28"/>
      <c r="IWZ362" s="28"/>
      <c r="IXA362" s="28"/>
      <c r="IXB362" s="28"/>
      <c r="IXC362" s="28"/>
      <c r="IXD362" s="28"/>
      <c r="IXE362" s="28"/>
      <c r="IXF362" s="28"/>
      <c r="IXG362" s="28"/>
      <c r="IXH362" s="28"/>
      <c r="IXI362" s="28"/>
      <c r="IXJ362" s="28"/>
      <c r="IXK362" s="28"/>
      <c r="IXL362" s="28"/>
      <c r="IXM362" s="28"/>
      <c r="IXN362" s="28"/>
      <c r="IXO362" s="28"/>
      <c r="IXP362" s="28"/>
      <c r="IXQ362" s="28"/>
      <c r="IXR362" s="28"/>
      <c r="IXS362" s="28"/>
      <c r="IXT362" s="28"/>
      <c r="IXU362" s="28"/>
      <c r="IXV362" s="28"/>
      <c r="IXW362" s="28"/>
      <c r="IXX362" s="28"/>
      <c r="IXY362" s="28"/>
      <c r="IXZ362" s="28"/>
      <c r="IYA362" s="28"/>
      <c r="IYB362" s="28"/>
      <c r="IYC362" s="28"/>
      <c r="IYD362" s="28"/>
      <c r="IYE362" s="28"/>
      <c r="IYF362" s="28"/>
      <c r="IYG362" s="28"/>
      <c r="IYH362" s="28"/>
      <c r="IYI362" s="28"/>
      <c r="IYJ362" s="28"/>
      <c r="IYK362" s="28"/>
      <c r="IYL362" s="28"/>
      <c r="IYM362" s="28"/>
      <c r="IYN362" s="28"/>
      <c r="IYO362" s="28"/>
      <c r="IYP362" s="28"/>
      <c r="IYQ362" s="28"/>
      <c r="IYR362" s="28"/>
      <c r="IYS362" s="28"/>
      <c r="IYT362" s="28"/>
      <c r="IYU362" s="28"/>
      <c r="IYV362" s="28"/>
      <c r="IYW362" s="28"/>
      <c r="IYX362" s="28"/>
      <c r="IYY362" s="28"/>
      <c r="IYZ362" s="28"/>
      <c r="IZA362" s="28"/>
      <c r="IZB362" s="28"/>
      <c r="IZC362" s="28"/>
      <c r="IZD362" s="28"/>
      <c r="IZE362" s="28"/>
      <c r="IZF362" s="28"/>
      <c r="IZG362" s="28"/>
      <c r="IZH362" s="28"/>
      <c r="IZI362" s="28"/>
      <c r="IZJ362" s="28"/>
      <c r="IZK362" s="28"/>
      <c r="IZL362" s="28"/>
      <c r="IZM362" s="28"/>
      <c r="IZN362" s="28"/>
      <c r="IZO362" s="28"/>
      <c r="IZP362" s="28"/>
      <c r="IZQ362" s="28"/>
      <c r="IZR362" s="28"/>
      <c r="IZS362" s="28"/>
      <c r="IZT362" s="28"/>
      <c r="IZU362" s="28"/>
      <c r="IZV362" s="28"/>
      <c r="IZW362" s="28"/>
      <c r="IZX362" s="28"/>
      <c r="IZY362" s="28"/>
      <c r="IZZ362" s="28"/>
      <c r="JAA362" s="28"/>
      <c r="JAB362" s="28"/>
      <c r="JAC362" s="28"/>
      <c r="JAD362" s="28"/>
      <c r="JAE362" s="28"/>
      <c r="JAF362" s="28"/>
      <c r="JAG362" s="28"/>
      <c r="JAH362" s="28"/>
      <c r="JAI362" s="28"/>
      <c r="JAJ362" s="28"/>
      <c r="JAK362" s="28"/>
      <c r="JAL362" s="28"/>
      <c r="JAM362" s="28"/>
      <c r="JAN362" s="28"/>
      <c r="JAO362" s="28"/>
      <c r="JAP362" s="28"/>
      <c r="JAQ362" s="28"/>
      <c r="JAR362" s="28"/>
      <c r="JAS362" s="28"/>
      <c r="JAT362" s="28"/>
      <c r="JAU362" s="28"/>
      <c r="JAV362" s="28"/>
      <c r="JAW362" s="28"/>
      <c r="JAX362" s="28"/>
      <c r="JAY362" s="28"/>
      <c r="JAZ362" s="28"/>
      <c r="JBA362" s="28"/>
      <c r="JBB362" s="28"/>
      <c r="JBC362" s="28"/>
      <c r="JBD362" s="28"/>
      <c r="JBE362" s="28"/>
      <c r="JBF362" s="28"/>
      <c r="JBG362" s="28"/>
      <c r="JBH362" s="28"/>
      <c r="JBI362" s="28"/>
      <c r="JBJ362" s="28"/>
      <c r="JBK362" s="28"/>
      <c r="JBL362" s="28"/>
      <c r="JBM362" s="28"/>
      <c r="JBN362" s="28"/>
      <c r="JBO362" s="28"/>
      <c r="JBP362" s="28"/>
      <c r="JBQ362" s="28"/>
      <c r="JBR362" s="28"/>
      <c r="JBS362" s="28"/>
      <c r="JBT362" s="28"/>
      <c r="JBU362" s="28"/>
      <c r="JBV362" s="28"/>
      <c r="JBW362" s="28"/>
      <c r="JBX362" s="28"/>
      <c r="JBY362" s="28"/>
      <c r="JBZ362" s="28"/>
      <c r="JCA362" s="28"/>
      <c r="JCB362" s="28"/>
      <c r="JCC362" s="28"/>
      <c r="JCD362" s="28"/>
      <c r="JCE362" s="28"/>
      <c r="JCF362" s="28"/>
      <c r="JCG362" s="28"/>
      <c r="JCH362" s="28"/>
      <c r="JCI362" s="28"/>
      <c r="JCJ362" s="28"/>
      <c r="JCK362" s="28"/>
      <c r="JCL362" s="28"/>
      <c r="JCM362" s="28"/>
      <c r="JCN362" s="28"/>
      <c r="JCO362" s="28"/>
      <c r="JCP362" s="28"/>
      <c r="JCQ362" s="28"/>
      <c r="JCR362" s="28"/>
      <c r="JCS362" s="28"/>
      <c r="JCT362" s="28"/>
      <c r="JCU362" s="28"/>
      <c r="JCV362" s="28"/>
      <c r="JCW362" s="28"/>
      <c r="JCX362" s="28"/>
      <c r="JCY362" s="28"/>
      <c r="JCZ362" s="28"/>
      <c r="JDA362" s="28"/>
      <c r="JDB362" s="28"/>
      <c r="JDC362" s="28"/>
      <c r="JDD362" s="28"/>
      <c r="JDE362" s="28"/>
      <c r="JDF362" s="28"/>
      <c r="JDG362" s="28"/>
      <c r="JDH362" s="28"/>
      <c r="JDI362" s="28"/>
      <c r="JDJ362" s="28"/>
      <c r="JDK362" s="28"/>
      <c r="JDL362" s="28"/>
      <c r="JDM362" s="28"/>
      <c r="JDN362" s="28"/>
      <c r="JDO362" s="28"/>
      <c r="JDP362" s="28"/>
      <c r="JDQ362" s="28"/>
      <c r="JDR362" s="28"/>
      <c r="JDS362" s="28"/>
      <c r="JDT362" s="28"/>
      <c r="JDU362" s="28"/>
      <c r="JDV362" s="28"/>
      <c r="JDW362" s="28"/>
      <c r="JDX362" s="28"/>
      <c r="JDY362" s="28"/>
      <c r="JDZ362" s="28"/>
      <c r="JEA362" s="28"/>
      <c r="JEB362" s="28"/>
      <c r="JEC362" s="28"/>
      <c r="JED362" s="28"/>
      <c r="JEE362" s="28"/>
      <c r="JEF362" s="28"/>
      <c r="JEG362" s="28"/>
      <c r="JEH362" s="28"/>
      <c r="JEI362" s="28"/>
      <c r="JEJ362" s="28"/>
      <c r="JEK362" s="28"/>
      <c r="JEL362" s="28"/>
      <c r="JEM362" s="28"/>
      <c r="JEN362" s="28"/>
      <c r="JEO362" s="28"/>
      <c r="JEP362" s="28"/>
      <c r="JEQ362" s="28"/>
      <c r="JER362" s="28"/>
      <c r="JES362" s="28"/>
      <c r="JET362" s="28"/>
      <c r="JEU362" s="28"/>
      <c r="JEV362" s="28"/>
      <c r="JEW362" s="28"/>
      <c r="JEX362" s="28"/>
      <c r="JEY362" s="28"/>
      <c r="JEZ362" s="28"/>
      <c r="JFA362" s="28"/>
      <c r="JFB362" s="28"/>
      <c r="JFC362" s="28"/>
      <c r="JFD362" s="28"/>
      <c r="JFE362" s="28"/>
      <c r="JFF362" s="28"/>
      <c r="JFG362" s="28"/>
      <c r="JFH362" s="28"/>
      <c r="JFI362" s="28"/>
      <c r="JFJ362" s="28"/>
      <c r="JFK362" s="28"/>
      <c r="JFL362" s="28"/>
      <c r="JFM362" s="28"/>
      <c r="JFN362" s="28"/>
      <c r="JFO362" s="28"/>
      <c r="JFP362" s="28"/>
      <c r="JFQ362" s="28"/>
      <c r="JFR362" s="28"/>
      <c r="JFS362" s="28"/>
      <c r="JFT362" s="28"/>
      <c r="JFU362" s="28"/>
      <c r="JFV362" s="28"/>
      <c r="JFW362" s="28"/>
      <c r="JFX362" s="28"/>
      <c r="JFY362" s="28"/>
      <c r="JFZ362" s="28"/>
      <c r="JGA362" s="28"/>
      <c r="JGB362" s="28"/>
      <c r="JGC362" s="28"/>
      <c r="JGD362" s="28"/>
      <c r="JGE362" s="28"/>
      <c r="JGF362" s="28"/>
      <c r="JGG362" s="28"/>
      <c r="JGH362" s="28"/>
      <c r="JGI362" s="28"/>
      <c r="JGJ362" s="28"/>
      <c r="JGK362" s="28"/>
      <c r="JGL362" s="28"/>
      <c r="JGM362" s="28"/>
      <c r="JGN362" s="28"/>
      <c r="JGO362" s="28"/>
      <c r="JGP362" s="28"/>
      <c r="JGQ362" s="28"/>
      <c r="JGR362" s="28"/>
      <c r="JGS362" s="28"/>
      <c r="JGT362" s="28"/>
      <c r="JGU362" s="28"/>
      <c r="JGV362" s="28"/>
      <c r="JGW362" s="28"/>
      <c r="JGX362" s="28"/>
      <c r="JGY362" s="28"/>
      <c r="JGZ362" s="28"/>
      <c r="JHA362" s="28"/>
      <c r="JHB362" s="28"/>
      <c r="JHC362" s="28"/>
      <c r="JHD362" s="28"/>
      <c r="JHE362" s="28"/>
      <c r="JHF362" s="28"/>
      <c r="JHG362" s="28"/>
      <c r="JHH362" s="28"/>
      <c r="JHI362" s="28"/>
      <c r="JHJ362" s="28"/>
      <c r="JHK362" s="28"/>
      <c r="JHL362" s="28"/>
      <c r="JHM362" s="28"/>
      <c r="JHN362" s="28"/>
      <c r="JHO362" s="28"/>
      <c r="JHP362" s="28"/>
      <c r="JHQ362" s="28"/>
      <c r="JHR362" s="28"/>
      <c r="JHS362" s="28"/>
      <c r="JHT362" s="28"/>
      <c r="JHU362" s="28"/>
      <c r="JHV362" s="28"/>
      <c r="JHW362" s="28"/>
      <c r="JHX362" s="28"/>
      <c r="JHY362" s="28"/>
      <c r="JHZ362" s="28"/>
      <c r="JIA362" s="28"/>
      <c r="JIB362" s="28"/>
      <c r="JIC362" s="28"/>
      <c r="JID362" s="28"/>
      <c r="JIE362" s="28"/>
      <c r="JIF362" s="28"/>
      <c r="JIG362" s="28"/>
      <c r="JIH362" s="28"/>
      <c r="JII362" s="28"/>
      <c r="JIJ362" s="28"/>
      <c r="JIK362" s="28"/>
      <c r="JIL362" s="28"/>
      <c r="JIM362" s="28"/>
      <c r="JIN362" s="28"/>
      <c r="JIO362" s="28"/>
      <c r="JIP362" s="28"/>
      <c r="JIQ362" s="28"/>
      <c r="JIR362" s="28"/>
      <c r="JIS362" s="28"/>
      <c r="JIT362" s="28"/>
      <c r="JIU362" s="28"/>
      <c r="JIV362" s="28"/>
      <c r="JIW362" s="28"/>
      <c r="JIX362" s="28"/>
      <c r="JIY362" s="28"/>
      <c r="JIZ362" s="28"/>
      <c r="JJA362" s="28"/>
      <c r="JJB362" s="28"/>
      <c r="JJC362" s="28"/>
      <c r="JJD362" s="28"/>
      <c r="JJE362" s="28"/>
      <c r="JJF362" s="28"/>
      <c r="JJG362" s="28"/>
      <c r="JJH362" s="28"/>
      <c r="JJI362" s="28"/>
      <c r="JJJ362" s="28"/>
      <c r="JJK362" s="28"/>
      <c r="JJL362" s="28"/>
      <c r="JJM362" s="28"/>
      <c r="JJN362" s="28"/>
      <c r="JJO362" s="28"/>
      <c r="JJP362" s="28"/>
      <c r="JJQ362" s="28"/>
      <c r="JJR362" s="28"/>
      <c r="JJS362" s="28"/>
      <c r="JJT362" s="28"/>
      <c r="JJU362" s="28"/>
      <c r="JJV362" s="28"/>
      <c r="JJW362" s="28"/>
      <c r="JJX362" s="28"/>
      <c r="JJY362" s="28"/>
      <c r="JJZ362" s="28"/>
      <c r="JKA362" s="28"/>
      <c r="JKB362" s="28"/>
      <c r="JKC362" s="28"/>
      <c r="JKD362" s="28"/>
      <c r="JKE362" s="28"/>
      <c r="JKF362" s="28"/>
      <c r="JKG362" s="28"/>
      <c r="JKH362" s="28"/>
      <c r="JKI362" s="28"/>
      <c r="JKJ362" s="28"/>
      <c r="JKK362" s="28"/>
      <c r="JKL362" s="28"/>
      <c r="JKM362" s="28"/>
      <c r="JKN362" s="28"/>
      <c r="JKO362" s="28"/>
      <c r="JKP362" s="28"/>
      <c r="JKQ362" s="28"/>
      <c r="JKR362" s="28"/>
      <c r="JKS362" s="28"/>
      <c r="JKT362" s="28"/>
      <c r="JKU362" s="28"/>
      <c r="JKV362" s="28"/>
      <c r="JKW362" s="28"/>
      <c r="JKX362" s="28"/>
      <c r="JKY362" s="28"/>
      <c r="JKZ362" s="28"/>
      <c r="JLA362" s="28"/>
      <c r="JLB362" s="28"/>
      <c r="JLC362" s="28"/>
      <c r="JLD362" s="28"/>
      <c r="JLE362" s="28"/>
      <c r="JLF362" s="28"/>
      <c r="JLG362" s="28"/>
      <c r="JLH362" s="28"/>
      <c r="JLI362" s="28"/>
      <c r="JLJ362" s="28"/>
      <c r="JLK362" s="28"/>
      <c r="JLL362" s="28"/>
      <c r="JLM362" s="28"/>
      <c r="JLN362" s="28"/>
      <c r="JLO362" s="28"/>
      <c r="JLP362" s="28"/>
      <c r="JLQ362" s="28"/>
      <c r="JLR362" s="28"/>
      <c r="JLS362" s="28"/>
      <c r="JLT362" s="28"/>
      <c r="JLU362" s="28"/>
      <c r="JLV362" s="28"/>
      <c r="JLW362" s="28"/>
      <c r="JLX362" s="28"/>
      <c r="JLY362" s="28"/>
      <c r="JLZ362" s="28"/>
      <c r="JMA362" s="28"/>
      <c r="JMB362" s="28"/>
      <c r="JMC362" s="28"/>
      <c r="JMD362" s="28"/>
      <c r="JME362" s="28"/>
      <c r="JMF362" s="28"/>
      <c r="JMG362" s="28"/>
      <c r="JMH362" s="28"/>
      <c r="JMI362" s="28"/>
      <c r="JMJ362" s="28"/>
      <c r="JMK362" s="28"/>
      <c r="JML362" s="28"/>
      <c r="JMM362" s="28"/>
      <c r="JMN362" s="28"/>
      <c r="JMO362" s="28"/>
      <c r="JMP362" s="28"/>
      <c r="JMQ362" s="28"/>
      <c r="JMR362" s="28"/>
      <c r="JMS362" s="28"/>
      <c r="JMT362" s="28"/>
      <c r="JMU362" s="28"/>
      <c r="JMV362" s="28"/>
      <c r="JMW362" s="28"/>
      <c r="JMX362" s="28"/>
      <c r="JMY362" s="28"/>
      <c r="JMZ362" s="28"/>
      <c r="JNA362" s="28"/>
      <c r="JNB362" s="28"/>
      <c r="JNC362" s="28"/>
      <c r="JND362" s="28"/>
      <c r="JNE362" s="28"/>
      <c r="JNF362" s="28"/>
      <c r="JNG362" s="28"/>
      <c r="JNH362" s="28"/>
      <c r="JNI362" s="28"/>
      <c r="JNJ362" s="28"/>
      <c r="JNK362" s="28"/>
      <c r="JNL362" s="28"/>
      <c r="JNM362" s="28"/>
      <c r="JNN362" s="28"/>
      <c r="JNO362" s="28"/>
      <c r="JNP362" s="28"/>
      <c r="JNQ362" s="28"/>
      <c r="JNR362" s="28"/>
      <c r="JNS362" s="28"/>
      <c r="JNT362" s="28"/>
      <c r="JNU362" s="28"/>
      <c r="JNV362" s="28"/>
      <c r="JNW362" s="28"/>
      <c r="JNX362" s="28"/>
      <c r="JNY362" s="28"/>
      <c r="JNZ362" s="28"/>
      <c r="JOA362" s="28"/>
      <c r="JOB362" s="28"/>
      <c r="JOC362" s="28"/>
      <c r="JOD362" s="28"/>
      <c r="JOE362" s="28"/>
      <c r="JOF362" s="28"/>
      <c r="JOG362" s="28"/>
      <c r="JOH362" s="28"/>
      <c r="JOI362" s="28"/>
      <c r="JOJ362" s="28"/>
      <c r="JOK362" s="28"/>
      <c r="JOL362" s="28"/>
      <c r="JOM362" s="28"/>
      <c r="JON362" s="28"/>
      <c r="JOO362" s="28"/>
      <c r="JOP362" s="28"/>
      <c r="JOQ362" s="28"/>
      <c r="JOR362" s="28"/>
      <c r="JOS362" s="28"/>
      <c r="JOT362" s="28"/>
      <c r="JOU362" s="28"/>
      <c r="JOV362" s="28"/>
      <c r="JOW362" s="28"/>
      <c r="JOX362" s="28"/>
      <c r="JOY362" s="28"/>
      <c r="JOZ362" s="28"/>
      <c r="JPA362" s="28"/>
      <c r="JPB362" s="28"/>
      <c r="JPC362" s="28"/>
      <c r="JPD362" s="28"/>
      <c r="JPE362" s="28"/>
      <c r="JPF362" s="28"/>
      <c r="JPG362" s="28"/>
      <c r="JPH362" s="28"/>
      <c r="JPI362" s="28"/>
      <c r="JPJ362" s="28"/>
      <c r="JPK362" s="28"/>
      <c r="JPL362" s="28"/>
      <c r="JPM362" s="28"/>
      <c r="JPN362" s="28"/>
      <c r="JPO362" s="28"/>
      <c r="JPP362" s="28"/>
      <c r="JPQ362" s="28"/>
      <c r="JPR362" s="28"/>
      <c r="JPS362" s="28"/>
      <c r="JPT362" s="28"/>
      <c r="JPU362" s="28"/>
      <c r="JPV362" s="28"/>
      <c r="JPW362" s="28"/>
      <c r="JPX362" s="28"/>
      <c r="JPY362" s="28"/>
      <c r="JPZ362" s="28"/>
      <c r="JQA362" s="28"/>
      <c r="JQB362" s="28"/>
      <c r="JQC362" s="28"/>
      <c r="JQD362" s="28"/>
      <c r="JQE362" s="28"/>
      <c r="JQF362" s="28"/>
      <c r="JQG362" s="28"/>
      <c r="JQH362" s="28"/>
      <c r="JQI362" s="28"/>
      <c r="JQJ362" s="28"/>
      <c r="JQK362" s="28"/>
      <c r="JQL362" s="28"/>
      <c r="JQM362" s="28"/>
      <c r="JQN362" s="28"/>
      <c r="JQO362" s="28"/>
      <c r="JQP362" s="28"/>
      <c r="JQQ362" s="28"/>
      <c r="JQR362" s="28"/>
      <c r="JQS362" s="28"/>
      <c r="JQT362" s="28"/>
      <c r="JQU362" s="28"/>
      <c r="JQV362" s="28"/>
      <c r="JQW362" s="28"/>
      <c r="JQX362" s="28"/>
      <c r="JQY362" s="28"/>
      <c r="JQZ362" s="28"/>
      <c r="JRA362" s="28"/>
      <c r="JRB362" s="28"/>
      <c r="JRC362" s="28"/>
      <c r="JRD362" s="28"/>
      <c r="JRE362" s="28"/>
      <c r="JRF362" s="28"/>
      <c r="JRG362" s="28"/>
      <c r="JRH362" s="28"/>
      <c r="JRI362" s="28"/>
      <c r="JRJ362" s="28"/>
      <c r="JRK362" s="28"/>
      <c r="JRL362" s="28"/>
      <c r="JRM362" s="28"/>
      <c r="JRN362" s="28"/>
      <c r="JRO362" s="28"/>
      <c r="JRP362" s="28"/>
      <c r="JRQ362" s="28"/>
      <c r="JRR362" s="28"/>
      <c r="JRS362" s="28"/>
      <c r="JRT362" s="28"/>
      <c r="JRU362" s="28"/>
      <c r="JRV362" s="28"/>
      <c r="JRW362" s="28"/>
      <c r="JRX362" s="28"/>
      <c r="JRY362" s="28"/>
      <c r="JRZ362" s="28"/>
      <c r="JSA362" s="28"/>
      <c r="JSB362" s="28"/>
      <c r="JSC362" s="28"/>
      <c r="JSD362" s="28"/>
      <c r="JSE362" s="28"/>
      <c r="JSF362" s="28"/>
      <c r="JSG362" s="28"/>
      <c r="JSH362" s="28"/>
      <c r="JSI362" s="28"/>
      <c r="JSJ362" s="28"/>
      <c r="JSK362" s="28"/>
      <c r="JSL362" s="28"/>
      <c r="JSM362" s="28"/>
      <c r="JSN362" s="28"/>
      <c r="JSO362" s="28"/>
      <c r="JSP362" s="28"/>
      <c r="JSQ362" s="28"/>
      <c r="JSR362" s="28"/>
      <c r="JSS362" s="28"/>
      <c r="JST362" s="28"/>
      <c r="JSU362" s="28"/>
      <c r="JSV362" s="28"/>
      <c r="JSW362" s="28"/>
      <c r="JSX362" s="28"/>
      <c r="JSY362" s="28"/>
      <c r="JSZ362" s="28"/>
      <c r="JTA362" s="28"/>
      <c r="JTB362" s="28"/>
      <c r="JTC362" s="28"/>
      <c r="JTD362" s="28"/>
      <c r="JTE362" s="28"/>
      <c r="JTF362" s="28"/>
      <c r="JTG362" s="28"/>
      <c r="JTH362" s="28"/>
      <c r="JTI362" s="28"/>
      <c r="JTJ362" s="28"/>
      <c r="JTK362" s="28"/>
      <c r="JTL362" s="28"/>
      <c r="JTM362" s="28"/>
      <c r="JTN362" s="28"/>
      <c r="JTO362" s="28"/>
      <c r="JTP362" s="28"/>
      <c r="JTQ362" s="28"/>
      <c r="JTR362" s="28"/>
      <c r="JTS362" s="28"/>
      <c r="JTT362" s="28"/>
      <c r="JTU362" s="28"/>
      <c r="JTV362" s="28"/>
      <c r="JTW362" s="28"/>
      <c r="JTX362" s="28"/>
      <c r="JTY362" s="28"/>
      <c r="JTZ362" s="28"/>
      <c r="JUA362" s="28"/>
      <c r="JUB362" s="28"/>
      <c r="JUC362" s="28"/>
      <c r="JUD362" s="28"/>
      <c r="JUE362" s="28"/>
      <c r="JUF362" s="28"/>
      <c r="JUG362" s="28"/>
      <c r="JUH362" s="28"/>
      <c r="JUI362" s="28"/>
      <c r="JUJ362" s="28"/>
      <c r="JUK362" s="28"/>
      <c r="JUL362" s="28"/>
      <c r="JUM362" s="28"/>
      <c r="JUN362" s="28"/>
      <c r="JUO362" s="28"/>
      <c r="JUP362" s="28"/>
      <c r="JUQ362" s="28"/>
      <c r="JUR362" s="28"/>
      <c r="JUS362" s="28"/>
      <c r="JUT362" s="28"/>
      <c r="JUU362" s="28"/>
      <c r="JUV362" s="28"/>
      <c r="JUW362" s="28"/>
      <c r="JUX362" s="28"/>
      <c r="JUY362" s="28"/>
      <c r="JUZ362" s="28"/>
      <c r="JVA362" s="28"/>
      <c r="JVB362" s="28"/>
      <c r="JVC362" s="28"/>
      <c r="JVD362" s="28"/>
      <c r="JVE362" s="28"/>
      <c r="JVF362" s="28"/>
      <c r="JVG362" s="28"/>
      <c r="JVH362" s="28"/>
      <c r="JVI362" s="28"/>
      <c r="JVJ362" s="28"/>
      <c r="JVK362" s="28"/>
      <c r="JVL362" s="28"/>
      <c r="JVM362" s="28"/>
      <c r="JVN362" s="28"/>
      <c r="JVO362" s="28"/>
      <c r="JVP362" s="28"/>
      <c r="JVQ362" s="28"/>
      <c r="JVR362" s="28"/>
      <c r="JVS362" s="28"/>
      <c r="JVT362" s="28"/>
      <c r="JVU362" s="28"/>
      <c r="JVV362" s="28"/>
      <c r="JVW362" s="28"/>
      <c r="JVX362" s="28"/>
      <c r="JVY362" s="28"/>
      <c r="JVZ362" s="28"/>
      <c r="JWA362" s="28"/>
      <c r="JWB362" s="28"/>
      <c r="JWC362" s="28"/>
      <c r="JWD362" s="28"/>
      <c r="JWE362" s="28"/>
      <c r="JWF362" s="28"/>
      <c r="JWG362" s="28"/>
      <c r="JWH362" s="28"/>
      <c r="JWI362" s="28"/>
      <c r="JWJ362" s="28"/>
      <c r="JWK362" s="28"/>
      <c r="JWL362" s="28"/>
      <c r="JWM362" s="28"/>
      <c r="JWN362" s="28"/>
      <c r="JWO362" s="28"/>
      <c r="JWP362" s="28"/>
      <c r="JWQ362" s="28"/>
      <c r="JWR362" s="28"/>
      <c r="JWS362" s="28"/>
      <c r="JWT362" s="28"/>
      <c r="JWU362" s="28"/>
      <c r="JWV362" s="28"/>
      <c r="JWW362" s="28"/>
      <c r="JWX362" s="28"/>
      <c r="JWY362" s="28"/>
      <c r="JWZ362" s="28"/>
      <c r="JXA362" s="28"/>
      <c r="JXB362" s="28"/>
      <c r="JXC362" s="28"/>
      <c r="JXD362" s="28"/>
      <c r="JXE362" s="28"/>
      <c r="JXF362" s="28"/>
      <c r="JXG362" s="28"/>
      <c r="JXH362" s="28"/>
      <c r="JXI362" s="28"/>
      <c r="JXJ362" s="28"/>
      <c r="JXK362" s="28"/>
      <c r="JXL362" s="28"/>
      <c r="JXM362" s="28"/>
      <c r="JXN362" s="28"/>
      <c r="JXO362" s="28"/>
      <c r="JXP362" s="28"/>
      <c r="JXQ362" s="28"/>
      <c r="JXR362" s="28"/>
      <c r="JXS362" s="28"/>
      <c r="JXT362" s="28"/>
      <c r="JXU362" s="28"/>
      <c r="JXV362" s="28"/>
      <c r="JXW362" s="28"/>
      <c r="JXX362" s="28"/>
      <c r="JXY362" s="28"/>
      <c r="JXZ362" s="28"/>
      <c r="JYA362" s="28"/>
      <c r="JYB362" s="28"/>
      <c r="JYC362" s="28"/>
      <c r="JYD362" s="28"/>
      <c r="JYE362" s="28"/>
      <c r="JYF362" s="28"/>
      <c r="JYG362" s="28"/>
      <c r="JYH362" s="28"/>
      <c r="JYI362" s="28"/>
      <c r="JYJ362" s="28"/>
      <c r="JYK362" s="28"/>
      <c r="JYL362" s="28"/>
      <c r="JYM362" s="28"/>
      <c r="JYN362" s="28"/>
      <c r="JYO362" s="28"/>
      <c r="JYP362" s="28"/>
      <c r="JYQ362" s="28"/>
      <c r="JYR362" s="28"/>
      <c r="JYS362" s="28"/>
      <c r="JYT362" s="28"/>
      <c r="JYU362" s="28"/>
      <c r="JYV362" s="28"/>
      <c r="JYW362" s="28"/>
      <c r="JYX362" s="28"/>
      <c r="JYY362" s="28"/>
      <c r="JYZ362" s="28"/>
      <c r="JZA362" s="28"/>
      <c r="JZB362" s="28"/>
      <c r="JZC362" s="28"/>
      <c r="JZD362" s="28"/>
      <c r="JZE362" s="28"/>
      <c r="JZF362" s="28"/>
      <c r="JZG362" s="28"/>
      <c r="JZH362" s="28"/>
      <c r="JZI362" s="28"/>
      <c r="JZJ362" s="28"/>
      <c r="JZK362" s="28"/>
      <c r="JZL362" s="28"/>
      <c r="JZM362" s="28"/>
      <c r="JZN362" s="28"/>
      <c r="JZO362" s="28"/>
      <c r="JZP362" s="28"/>
      <c r="JZQ362" s="28"/>
      <c r="JZR362" s="28"/>
      <c r="JZS362" s="28"/>
      <c r="JZT362" s="28"/>
      <c r="JZU362" s="28"/>
      <c r="JZV362" s="28"/>
      <c r="JZW362" s="28"/>
      <c r="JZX362" s="28"/>
      <c r="JZY362" s="28"/>
      <c r="JZZ362" s="28"/>
      <c r="KAA362" s="28"/>
      <c r="KAB362" s="28"/>
      <c r="KAC362" s="28"/>
      <c r="KAD362" s="28"/>
      <c r="KAE362" s="28"/>
      <c r="KAF362" s="28"/>
      <c r="KAG362" s="28"/>
      <c r="KAH362" s="28"/>
      <c r="KAI362" s="28"/>
      <c r="KAJ362" s="28"/>
      <c r="KAK362" s="28"/>
      <c r="KAL362" s="28"/>
      <c r="KAM362" s="28"/>
      <c r="KAN362" s="28"/>
      <c r="KAO362" s="28"/>
      <c r="KAP362" s="28"/>
      <c r="KAQ362" s="28"/>
      <c r="KAR362" s="28"/>
      <c r="KAS362" s="28"/>
      <c r="KAT362" s="28"/>
      <c r="KAU362" s="28"/>
      <c r="KAV362" s="28"/>
      <c r="KAW362" s="28"/>
      <c r="KAX362" s="28"/>
      <c r="KAY362" s="28"/>
      <c r="KAZ362" s="28"/>
      <c r="KBA362" s="28"/>
      <c r="KBB362" s="28"/>
      <c r="KBC362" s="28"/>
      <c r="KBD362" s="28"/>
      <c r="KBE362" s="28"/>
      <c r="KBF362" s="28"/>
      <c r="KBG362" s="28"/>
      <c r="KBH362" s="28"/>
      <c r="KBI362" s="28"/>
      <c r="KBJ362" s="28"/>
      <c r="KBK362" s="28"/>
      <c r="KBL362" s="28"/>
      <c r="KBM362" s="28"/>
      <c r="KBN362" s="28"/>
      <c r="KBO362" s="28"/>
      <c r="KBP362" s="28"/>
      <c r="KBQ362" s="28"/>
      <c r="KBR362" s="28"/>
      <c r="KBS362" s="28"/>
      <c r="KBT362" s="28"/>
      <c r="KBU362" s="28"/>
      <c r="KBV362" s="28"/>
      <c r="KBW362" s="28"/>
      <c r="KBX362" s="28"/>
      <c r="KBY362" s="28"/>
      <c r="KBZ362" s="28"/>
      <c r="KCA362" s="28"/>
      <c r="KCB362" s="28"/>
      <c r="KCC362" s="28"/>
      <c r="KCD362" s="28"/>
      <c r="KCE362" s="28"/>
      <c r="KCF362" s="28"/>
      <c r="KCG362" s="28"/>
      <c r="KCH362" s="28"/>
      <c r="KCI362" s="28"/>
      <c r="KCJ362" s="28"/>
      <c r="KCK362" s="28"/>
      <c r="KCL362" s="28"/>
      <c r="KCM362" s="28"/>
      <c r="KCN362" s="28"/>
      <c r="KCO362" s="28"/>
      <c r="KCP362" s="28"/>
      <c r="KCQ362" s="28"/>
      <c r="KCR362" s="28"/>
      <c r="KCS362" s="28"/>
      <c r="KCT362" s="28"/>
      <c r="KCU362" s="28"/>
      <c r="KCV362" s="28"/>
      <c r="KCW362" s="28"/>
      <c r="KCX362" s="28"/>
      <c r="KCY362" s="28"/>
      <c r="KCZ362" s="28"/>
      <c r="KDA362" s="28"/>
      <c r="KDB362" s="28"/>
      <c r="KDC362" s="28"/>
      <c r="KDD362" s="28"/>
      <c r="KDE362" s="28"/>
      <c r="KDF362" s="28"/>
      <c r="KDG362" s="28"/>
      <c r="KDH362" s="28"/>
      <c r="KDI362" s="28"/>
      <c r="KDJ362" s="28"/>
      <c r="KDK362" s="28"/>
      <c r="KDL362" s="28"/>
      <c r="KDM362" s="28"/>
      <c r="KDN362" s="28"/>
      <c r="KDO362" s="28"/>
      <c r="KDP362" s="28"/>
      <c r="KDQ362" s="28"/>
      <c r="KDR362" s="28"/>
      <c r="KDS362" s="28"/>
      <c r="KDT362" s="28"/>
      <c r="KDU362" s="28"/>
      <c r="KDV362" s="28"/>
      <c r="KDW362" s="28"/>
      <c r="KDX362" s="28"/>
      <c r="KDY362" s="28"/>
      <c r="KDZ362" s="28"/>
      <c r="KEA362" s="28"/>
      <c r="KEB362" s="28"/>
      <c r="KEC362" s="28"/>
      <c r="KED362" s="28"/>
      <c r="KEE362" s="28"/>
      <c r="KEF362" s="28"/>
      <c r="KEG362" s="28"/>
      <c r="KEH362" s="28"/>
      <c r="KEI362" s="28"/>
      <c r="KEJ362" s="28"/>
      <c r="KEK362" s="28"/>
      <c r="KEL362" s="28"/>
      <c r="KEM362" s="28"/>
      <c r="KEN362" s="28"/>
      <c r="KEO362" s="28"/>
      <c r="KEP362" s="28"/>
      <c r="KEQ362" s="28"/>
      <c r="KER362" s="28"/>
      <c r="KES362" s="28"/>
      <c r="KET362" s="28"/>
      <c r="KEU362" s="28"/>
      <c r="KEV362" s="28"/>
      <c r="KEW362" s="28"/>
      <c r="KEX362" s="28"/>
      <c r="KEY362" s="28"/>
      <c r="KEZ362" s="28"/>
      <c r="KFA362" s="28"/>
      <c r="KFB362" s="28"/>
      <c r="KFC362" s="28"/>
      <c r="KFD362" s="28"/>
      <c r="KFE362" s="28"/>
      <c r="KFF362" s="28"/>
      <c r="KFG362" s="28"/>
      <c r="KFH362" s="28"/>
      <c r="KFI362" s="28"/>
      <c r="KFJ362" s="28"/>
      <c r="KFK362" s="28"/>
      <c r="KFL362" s="28"/>
      <c r="KFM362" s="28"/>
      <c r="KFN362" s="28"/>
      <c r="KFO362" s="28"/>
      <c r="KFP362" s="28"/>
      <c r="KFQ362" s="28"/>
      <c r="KFR362" s="28"/>
      <c r="KFS362" s="28"/>
      <c r="KFT362" s="28"/>
      <c r="KFU362" s="28"/>
      <c r="KFV362" s="28"/>
      <c r="KFW362" s="28"/>
      <c r="KFX362" s="28"/>
      <c r="KFY362" s="28"/>
      <c r="KFZ362" s="28"/>
      <c r="KGA362" s="28"/>
      <c r="KGB362" s="28"/>
      <c r="KGC362" s="28"/>
      <c r="KGD362" s="28"/>
      <c r="KGE362" s="28"/>
      <c r="KGF362" s="28"/>
      <c r="KGG362" s="28"/>
      <c r="KGH362" s="28"/>
      <c r="KGI362" s="28"/>
      <c r="KGJ362" s="28"/>
      <c r="KGK362" s="28"/>
      <c r="KGL362" s="28"/>
      <c r="KGM362" s="28"/>
      <c r="KGN362" s="28"/>
      <c r="KGO362" s="28"/>
      <c r="KGP362" s="28"/>
      <c r="KGQ362" s="28"/>
      <c r="KGR362" s="28"/>
      <c r="KGS362" s="28"/>
      <c r="KGT362" s="28"/>
      <c r="KGU362" s="28"/>
      <c r="KGV362" s="28"/>
      <c r="KGW362" s="28"/>
      <c r="KGX362" s="28"/>
      <c r="KGY362" s="28"/>
      <c r="KGZ362" s="28"/>
      <c r="KHA362" s="28"/>
      <c r="KHB362" s="28"/>
      <c r="KHC362" s="28"/>
      <c r="KHD362" s="28"/>
      <c r="KHE362" s="28"/>
      <c r="KHF362" s="28"/>
      <c r="KHG362" s="28"/>
      <c r="KHH362" s="28"/>
      <c r="KHI362" s="28"/>
      <c r="KHJ362" s="28"/>
      <c r="KHK362" s="28"/>
      <c r="KHL362" s="28"/>
      <c r="KHM362" s="28"/>
      <c r="KHN362" s="28"/>
      <c r="KHO362" s="28"/>
      <c r="KHP362" s="28"/>
      <c r="KHQ362" s="28"/>
      <c r="KHR362" s="28"/>
      <c r="KHS362" s="28"/>
      <c r="KHT362" s="28"/>
      <c r="KHU362" s="28"/>
      <c r="KHV362" s="28"/>
      <c r="KHW362" s="28"/>
      <c r="KHX362" s="28"/>
      <c r="KHY362" s="28"/>
      <c r="KHZ362" s="28"/>
      <c r="KIA362" s="28"/>
      <c r="KIB362" s="28"/>
      <c r="KIC362" s="28"/>
      <c r="KID362" s="28"/>
      <c r="KIE362" s="28"/>
      <c r="KIF362" s="28"/>
      <c r="KIG362" s="28"/>
      <c r="KIH362" s="28"/>
      <c r="KII362" s="28"/>
      <c r="KIJ362" s="28"/>
      <c r="KIK362" s="28"/>
      <c r="KIL362" s="28"/>
      <c r="KIM362" s="28"/>
      <c r="KIN362" s="28"/>
      <c r="KIO362" s="28"/>
      <c r="KIP362" s="28"/>
      <c r="KIQ362" s="28"/>
      <c r="KIR362" s="28"/>
      <c r="KIS362" s="28"/>
      <c r="KIT362" s="28"/>
      <c r="KIU362" s="28"/>
      <c r="KIV362" s="28"/>
      <c r="KIW362" s="28"/>
      <c r="KIX362" s="28"/>
      <c r="KIY362" s="28"/>
      <c r="KIZ362" s="28"/>
      <c r="KJA362" s="28"/>
      <c r="KJB362" s="28"/>
      <c r="KJC362" s="28"/>
      <c r="KJD362" s="28"/>
      <c r="KJE362" s="28"/>
      <c r="KJF362" s="28"/>
      <c r="KJG362" s="28"/>
      <c r="KJH362" s="28"/>
      <c r="KJI362" s="28"/>
      <c r="KJJ362" s="28"/>
      <c r="KJK362" s="28"/>
      <c r="KJL362" s="28"/>
      <c r="KJM362" s="28"/>
      <c r="KJN362" s="28"/>
      <c r="KJO362" s="28"/>
      <c r="KJP362" s="28"/>
      <c r="KJQ362" s="28"/>
      <c r="KJR362" s="28"/>
      <c r="KJS362" s="28"/>
      <c r="KJT362" s="28"/>
      <c r="KJU362" s="28"/>
      <c r="KJV362" s="28"/>
      <c r="KJW362" s="28"/>
      <c r="KJX362" s="28"/>
      <c r="KJY362" s="28"/>
      <c r="KJZ362" s="28"/>
      <c r="KKA362" s="28"/>
      <c r="KKB362" s="28"/>
      <c r="KKC362" s="28"/>
      <c r="KKD362" s="28"/>
      <c r="KKE362" s="28"/>
      <c r="KKF362" s="28"/>
      <c r="KKG362" s="28"/>
      <c r="KKH362" s="28"/>
      <c r="KKI362" s="28"/>
      <c r="KKJ362" s="28"/>
      <c r="KKK362" s="28"/>
      <c r="KKL362" s="28"/>
      <c r="KKM362" s="28"/>
      <c r="KKN362" s="28"/>
      <c r="KKO362" s="28"/>
      <c r="KKP362" s="28"/>
      <c r="KKQ362" s="28"/>
      <c r="KKR362" s="28"/>
      <c r="KKS362" s="28"/>
      <c r="KKT362" s="28"/>
      <c r="KKU362" s="28"/>
      <c r="KKV362" s="28"/>
      <c r="KKW362" s="28"/>
      <c r="KKX362" s="28"/>
      <c r="KKY362" s="28"/>
      <c r="KKZ362" s="28"/>
      <c r="KLA362" s="28"/>
      <c r="KLB362" s="28"/>
      <c r="KLC362" s="28"/>
      <c r="KLD362" s="28"/>
      <c r="KLE362" s="28"/>
      <c r="KLF362" s="28"/>
      <c r="KLG362" s="28"/>
      <c r="KLH362" s="28"/>
      <c r="KLI362" s="28"/>
      <c r="KLJ362" s="28"/>
      <c r="KLK362" s="28"/>
      <c r="KLL362" s="28"/>
      <c r="KLM362" s="28"/>
      <c r="KLN362" s="28"/>
      <c r="KLO362" s="28"/>
      <c r="KLP362" s="28"/>
      <c r="KLQ362" s="28"/>
      <c r="KLR362" s="28"/>
      <c r="KLS362" s="28"/>
      <c r="KLT362" s="28"/>
      <c r="KLU362" s="28"/>
      <c r="KLV362" s="28"/>
      <c r="KLW362" s="28"/>
      <c r="KLX362" s="28"/>
      <c r="KLY362" s="28"/>
      <c r="KLZ362" s="28"/>
      <c r="KMA362" s="28"/>
      <c r="KMB362" s="28"/>
      <c r="KMC362" s="28"/>
      <c r="KMD362" s="28"/>
      <c r="KME362" s="28"/>
      <c r="KMF362" s="28"/>
      <c r="KMG362" s="28"/>
      <c r="KMH362" s="28"/>
      <c r="KMI362" s="28"/>
      <c r="KMJ362" s="28"/>
      <c r="KMK362" s="28"/>
      <c r="KML362" s="28"/>
      <c r="KMM362" s="28"/>
      <c r="KMN362" s="28"/>
      <c r="KMO362" s="28"/>
      <c r="KMP362" s="28"/>
      <c r="KMQ362" s="28"/>
      <c r="KMR362" s="28"/>
      <c r="KMS362" s="28"/>
      <c r="KMT362" s="28"/>
      <c r="KMU362" s="28"/>
      <c r="KMV362" s="28"/>
      <c r="KMW362" s="28"/>
      <c r="KMX362" s="28"/>
      <c r="KMY362" s="28"/>
      <c r="KMZ362" s="28"/>
      <c r="KNA362" s="28"/>
      <c r="KNB362" s="28"/>
      <c r="KNC362" s="28"/>
      <c r="KND362" s="28"/>
      <c r="KNE362" s="28"/>
      <c r="KNF362" s="28"/>
      <c r="KNG362" s="28"/>
      <c r="KNH362" s="28"/>
      <c r="KNI362" s="28"/>
      <c r="KNJ362" s="28"/>
      <c r="KNK362" s="28"/>
      <c r="KNL362" s="28"/>
      <c r="KNM362" s="28"/>
      <c r="KNN362" s="28"/>
      <c r="KNO362" s="28"/>
      <c r="KNP362" s="28"/>
      <c r="KNQ362" s="28"/>
      <c r="KNR362" s="28"/>
      <c r="KNS362" s="28"/>
      <c r="KNT362" s="28"/>
      <c r="KNU362" s="28"/>
      <c r="KNV362" s="28"/>
      <c r="KNW362" s="28"/>
      <c r="KNX362" s="28"/>
      <c r="KNY362" s="28"/>
      <c r="KNZ362" s="28"/>
      <c r="KOA362" s="28"/>
      <c r="KOB362" s="28"/>
      <c r="KOC362" s="28"/>
      <c r="KOD362" s="28"/>
      <c r="KOE362" s="28"/>
      <c r="KOF362" s="28"/>
      <c r="KOG362" s="28"/>
      <c r="KOH362" s="28"/>
      <c r="KOI362" s="28"/>
      <c r="KOJ362" s="28"/>
      <c r="KOK362" s="28"/>
      <c r="KOL362" s="28"/>
      <c r="KOM362" s="28"/>
      <c r="KON362" s="28"/>
      <c r="KOO362" s="28"/>
      <c r="KOP362" s="28"/>
      <c r="KOQ362" s="28"/>
      <c r="KOR362" s="28"/>
      <c r="KOS362" s="28"/>
      <c r="KOT362" s="28"/>
      <c r="KOU362" s="28"/>
      <c r="KOV362" s="28"/>
      <c r="KOW362" s="28"/>
      <c r="KOX362" s="28"/>
      <c r="KOY362" s="28"/>
      <c r="KOZ362" s="28"/>
      <c r="KPA362" s="28"/>
      <c r="KPB362" s="28"/>
      <c r="KPC362" s="28"/>
      <c r="KPD362" s="28"/>
      <c r="KPE362" s="28"/>
      <c r="KPF362" s="28"/>
      <c r="KPG362" s="28"/>
      <c r="KPH362" s="28"/>
      <c r="KPI362" s="28"/>
      <c r="KPJ362" s="28"/>
      <c r="KPK362" s="28"/>
      <c r="KPL362" s="28"/>
      <c r="KPM362" s="28"/>
      <c r="KPN362" s="28"/>
      <c r="KPO362" s="28"/>
      <c r="KPP362" s="28"/>
      <c r="KPQ362" s="28"/>
      <c r="KPR362" s="28"/>
      <c r="KPS362" s="28"/>
      <c r="KPT362" s="28"/>
      <c r="KPU362" s="28"/>
      <c r="KPV362" s="28"/>
      <c r="KPW362" s="28"/>
      <c r="KPX362" s="28"/>
      <c r="KPY362" s="28"/>
      <c r="KPZ362" s="28"/>
      <c r="KQA362" s="28"/>
      <c r="KQB362" s="28"/>
      <c r="KQC362" s="28"/>
      <c r="KQD362" s="28"/>
      <c r="KQE362" s="28"/>
      <c r="KQF362" s="28"/>
      <c r="KQG362" s="28"/>
      <c r="KQH362" s="28"/>
      <c r="KQI362" s="28"/>
      <c r="KQJ362" s="28"/>
      <c r="KQK362" s="28"/>
      <c r="KQL362" s="28"/>
      <c r="KQM362" s="28"/>
      <c r="KQN362" s="28"/>
      <c r="KQO362" s="28"/>
      <c r="KQP362" s="28"/>
      <c r="KQQ362" s="28"/>
      <c r="KQR362" s="28"/>
      <c r="KQS362" s="28"/>
      <c r="KQT362" s="28"/>
      <c r="KQU362" s="28"/>
      <c r="KQV362" s="28"/>
      <c r="KQW362" s="28"/>
      <c r="KQX362" s="28"/>
      <c r="KQY362" s="28"/>
      <c r="KQZ362" s="28"/>
      <c r="KRA362" s="28"/>
      <c r="KRB362" s="28"/>
      <c r="KRC362" s="28"/>
      <c r="KRD362" s="28"/>
      <c r="KRE362" s="28"/>
      <c r="KRF362" s="28"/>
      <c r="KRG362" s="28"/>
      <c r="KRH362" s="28"/>
      <c r="KRI362" s="28"/>
      <c r="KRJ362" s="28"/>
      <c r="KRK362" s="28"/>
      <c r="KRL362" s="28"/>
      <c r="KRM362" s="28"/>
      <c r="KRN362" s="28"/>
      <c r="KRO362" s="28"/>
      <c r="KRP362" s="28"/>
      <c r="KRQ362" s="28"/>
      <c r="KRR362" s="28"/>
      <c r="KRS362" s="28"/>
      <c r="KRT362" s="28"/>
      <c r="KRU362" s="28"/>
      <c r="KRV362" s="28"/>
      <c r="KRW362" s="28"/>
      <c r="KRX362" s="28"/>
      <c r="KRY362" s="28"/>
      <c r="KRZ362" s="28"/>
      <c r="KSA362" s="28"/>
      <c r="KSB362" s="28"/>
      <c r="KSC362" s="28"/>
      <c r="KSD362" s="28"/>
      <c r="KSE362" s="28"/>
      <c r="KSF362" s="28"/>
      <c r="KSG362" s="28"/>
      <c r="KSH362" s="28"/>
      <c r="KSI362" s="28"/>
      <c r="KSJ362" s="28"/>
      <c r="KSK362" s="28"/>
      <c r="KSL362" s="28"/>
      <c r="KSM362" s="28"/>
      <c r="KSN362" s="28"/>
      <c r="KSO362" s="28"/>
      <c r="KSP362" s="28"/>
      <c r="KSQ362" s="28"/>
      <c r="KSR362" s="28"/>
      <c r="KSS362" s="28"/>
      <c r="KST362" s="28"/>
      <c r="KSU362" s="28"/>
      <c r="KSV362" s="28"/>
      <c r="KSW362" s="28"/>
      <c r="KSX362" s="28"/>
      <c r="KSY362" s="28"/>
      <c r="KSZ362" s="28"/>
      <c r="KTA362" s="28"/>
      <c r="KTB362" s="28"/>
      <c r="KTC362" s="28"/>
      <c r="KTD362" s="28"/>
      <c r="KTE362" s="28"/>
      <c r="KTF362" s="28"/>
      <c r="KTG362" s="28"/>
      <c r="KTH362" s="28"/>
      <c r="KTI362" s="28"/>
      <c r="KTJ362" s="28"/>
      <c r="KTK362" s="28"/>
      <c r="KTL362" s="28"/>
      <c r="KTM362" s="28"/>
      <c r="KTN362" s="28"/>
      <c r="KTO362" s="28"/>
      <c r="KTP362" s="28"/>
      <c r="KTQ362" s="28"/>
      <c r="KTR362" s="28"/>
      <c r="KTS362" s="28"/>
      <c r="KTT362" s="28"/>
      <c r="KTU362" s="28"/>
      <c r="KTV362" s="28"/>
      <c r="KTW362" s="28"/>
      <c r="KTX362" s="28"/>
      <c r="KTY362" s="28"/>
      <c r="KTZ362" s="28"/>
      <c r="KUA362" s="28"/>
      <c r="KUB362" s="28"/>
      <c r="KUC362" s="28"/>
      <c r="KUD362" s="28"/>
      <c r="KUE362" s="28"/>
      <c r="KUF362" s="28"/>
      <c r="KUG362" s="28"/>
      <c r="KUH362" s="28"/>
      <c r="KUI362" s="28"/>
      <c r="KUJ362" s="28"/>
      <c r="KUK362" s="28"/>
      <c r="KUL362" s="28"/>
      <c r="KUM362" s="28"/>
      <c r="KUN362" s="28"/>
      <c r="KUO362" s="28"/>
      <c r="KUP362" s="28"/>
      <c r="KUQ362" s="28"/>
      <c r="KUR362" s="28"/>
      <c r="KUS362" s="28"/>
      <c r="KUT362" s="28"/>
      <c r="KUU362" s="28"/>
      <c r="KUV362" s="28"/>
      <c r="KUW362" s="28"/>
      <c r="KUX362" s="28"/>
      <c r="KUY362" s="28"/>
      <c r="KUZ362" s="28"/>
      <c r="KVA362" s="28"/>
      <c r="KVB362" s="28"/>
      <c r="KVC362" s="28"/>
      <c r="KVD362" s="28"/>
      <c r="KVE362" s="28"/>
      <c r="KVF362" s="28"/>
      <c r="KVG362" s="28"/>
      <c r="KVH362" s="28"/>
      <c r="KVI362" s="28"/>
      <c r="KVJ362" s="28"/>
      <c r="KVK362" s="28"/>
      <c r="KVL362" s="28"/>
      <c r="KVM362" s="28"/>
      <c r="KVN362" s="28"/>
      <c r="KVO362" s="28"/>
      <c r="KVP362" s="28"/>
      <c r="KVQ362" s="28"/>
      <c r="KVR362" s="28"/>
      <c r="KVS362" s="28"/>
      <c r="KVT362" s="28"/>
      <c r="KVU362" s="28"/>
      <c r="KVV362" s="28"/>
      <c r="KVW362" s="28"/>
      <c r="KVX362" s="28"/>
      <c r="KVY362" s="28"/>
      <c r="KVZ362" s="28"/>
      <c r="KWA362" s="28"/>
      <c r="KWB362" s="28"/>
      <c r="KWC362" s="28"/>
      <c r="KWD362" s="28"/>
      <c r="KWE362" s="28"/>
      <c r="KWF362" s="28"/>
      <c r="KWG362" s="28"/>
      <c r="KWH362" s="28"/>
      <c r="KWI362" s="28"/>
      <c r="KWJ362" s="28"/>
      <c r="KWK362" s="28"/>
      <c r="KWL362" s="28"/>
      <c r="KWM362" s="28"/>
      <c r="KWN362" s="28"/>
      <c r="KWO362" s="28"/>
      <c r="KWP362" s="28"/>
      <c r="KWQ362" s="28"/>
      <c r="KWR362" s="28"/>
      <c r="KWS362" s="28"/>
      <c r="KWT362" s="28"/>
      <c r="KWU362" s="28"/>
      <c r="KWV362" s="28"/>
      <c r="KWW362" s="28"/>
      <c r="KWX362" s="28"/>
      <c r="KWY362" s="28"/>
      <c r="KWZ362" s="28"/>
      <c r="KXA362" s="28"/>
      <c r="KXB362" s="28"/>
      <c r="KXC362" s="28"/>
      <c r="KXD362" s="28"/>
      <c r="KXE362" s="28"/>
      <c r="KXF362" s="28"/>
      <c r="KXG362" s="28"/>
      <c r="KXH362" s="28"/>
      <c r="KXI362" s="28"/>
      <c r="KXJ362" s="28"/>
      <c r="KXK362" s="28"/>
      <c r="KXL362" s="28"/>
      <c r="KXM362" s="28"/>
      <c r="KXN362" s="28"/>
      <c r="KXO362" s="28"/>
      <c r="KXP362" s="28"/>
      <c r="KXQ362" s="28"/>
      <c r="KXR362" s="28"/>
      <c r="KXS362" s="28"/>
      <c r="KXT362" s="28"/>
      <c r="KXU362" s="28"/>
      <c r="KXV362" s="28"/>
      <c r="KXW362" s="28"/>
      <c r="KXX362" s="28"/>
      <c r="KXY362" s="28"/>
      <c r="KXZ362" s="28"/>
      <c r="KYA362" s="28"/>
      <c r="KYB362" s="28"/>
      <c r="KYC362" s="28"/>
      <c r="KYD362" s="28"/>
      <c r="KYE362" s="28"/>
      <c r="KYF362" s="28"/>
      <c r="KYG362" s="28"/>
      <c r="KYH362" s="28"/>
      <c r="KYI362" s="28"/>
      <c r="KYJ362" s="28"/>
      <c r="KYK362" s="28"/>
      <c r="KYL362" s="28"/>
      <c r="KYM362" s="28"/>
      <c r="KYN362" s="28"/>
      <c r="KYO362" s="28"/>
      <c r="KYP362" s="28"/>
      <c r="KYQ362" s="28"/>
      <c r="KYR362" s="28"/>
      <c r="KYS362" s="28"/>
      <c r="KYT362" s="28"/>
      <c r="KYU362" s="28"/>
      <c r="KYV362" s="28"/>
      <c r="KYW362" s="28"/>
      <c r="KYX362" s="28"/>
      <c r="KYY362" s="28"/>
      <c r="KYZ362" s="28"/>
      <c r="KZA362" s="28"/>
      <c r="KZB362" s="28"/>
      <c r="KZC362" s="28"/>
      <c r="KZD362" s="28"/>
      <c r="KZE362" s="28"/>
      <c r="KZF362" s="28"/>
      <c r="KZG362" s="28"/>
      <c r="KZH362" s="28"/>
      <c r="KZI362" s="28"/>
      <c r="KZJ362" s="28"/>
      <c r="KZK362" s="28"/>
      <c r="KZL362" s="28"/>
      <c r="KZM362" s="28"/>
      <c r="KZN362" s="28"/>
      <c r="KZO362" s="28"/>
      <c r="KZP362" s="28"/>
      <c r="KZQ362" s="28"/>
      <c r="KZR362" s="28"/>
      <c r="KZS362" s="28"/>
      <c r="KZT362" s="28"/>
      <c r="KZU362" s="28"/>
      <c r="KZV362" s="28"/>
      <c r="KZW362" s="28"/>
      <c r="KZX362" s="28"/>
      <c r="KZY362" s="28"/>
      <c r="KZZ362" s="28"/>
      <c r="LAA362" s="28"/>
      <c r="LAB362" s="28"/>
      <c r="LAC362" s="28"/>
      <c r="LAD362" s="28"/>
      <c r="LAE362" s="28"/>
      <c r="LAF362" s="28"/>
      <c r="LAG362" s="28"/>
      <c r="LAH362" s="28"/>
      <c r="LAI362" s="28"/>
      <c r="LAJ362" s="28"/>
      <c r="LAK362" s="28"/>
      <c r="LAL362" s="28"/>
      <c r="LAM362" s="28"/>
      <c r="LAN362" s="28"/>
      <c r="LAO362" s="28"/>
      <c r="LAP362" s="28"/>
      <c r="LAQ362" s="28"/>
      <c r="LAR362" s="28"/>
      <c r="LAS362" s="28"/>
      <c r="LAT362" s="28"/>
      <c r="LAU362" s="28"/>
      <c r="LAV362" s="28"/>
      <c r="LAW362" s="28"/>
      <c r="LAX362" s="28"/>
      <c r="LAY362" s="28"/>
      <c r="LAZ362" s="28"/>
      <c r="LBA362" s="28"/>
      <c r="LBB362" s="28"/>
      <c r="LBC362" s="28"/>
      <c r="LBD362" s="28"/>
      <c r="LBE362" s="28"/>
      <c r="LBF362" s="28"/>
      <c r="LBG362" s="28"/>
      <c r="LBH362" s="28"/>
      <c r="LBI362" s="28"/>
      <c r="LBJ362" s="28"/>
      <c r="LBK362" s="28"/>
      <c r="LBL362" s="28"/>
      <c r="LBM362" s="28"/>
      <c r="LBN362" s="28"/>
      <c r="LBO362" s="28"/>
      <c r="LBP362" s="28"/>
      <c r="LBQ362" s="28"/>
      <c r="LBR362" s="28"/>
      <c r="LBS362" s="28"/>
      <c r="LBT362" s="28"/>
      <c r="LBU362" s="28"/>
      <c r="LBV362" s="28"/>
      <c r="LBW362" s="28"/>
      <c r="LBX362" s="28"/>
      <c r="LBY362" s="28"/>
      <c r="LBZ362" s="28"/>
      <c r="LCA362" s="28"/>
      <c r="LCB362" s="28"/>
      <c r="LCC362" s="28"/>
      <c r="LCD362" s="28"/>
      <c r="LCE362" s="28"/>
      <c r="LCF362" s="28"/>
      <c r="LCG362" s="28"/>
      <c r="LCH362" s="28"/>
      <c r="LCI362" s="28"/>
      <c r="LCJ362" s="28"/>
      <c r="LCK362" s="28"/>
      <c r="LCL362" s="28"/>
      <c r="LCM362" s="28"/>
      <c r="LCN362" s="28"/>
      <c r="LCO362" s="28"/>
      <c r="LCP362" s="28"/>
      <c r="LCQ362" s="28"/>
      <c r="LCR362" s="28"/>
      <c r="LCS362" s="28"/>
      <c r="LCT362" s="28"/>
      <c r="LCU362" s="28"/>
      <c r="LCV362" s="28"/>
      <c r="LCW362" s="28"/>
      <c r="LCX362" s="28"/>
      <c r="LCY362" s="28"/>
      <c r="LCZ362" s="28"/>
      <c r="LDA362" s="28"/>
      <c r="LDB362" s="28"/>
      <c r="LDC362" s="28"/>
      <c r="LDD362" s="28"/>
      <c r="LDE362" s="28"/>
      <c r="LDF362" s="28"/>
      <c r="LDG362" s="28"/>
      <c r="LDH362" s="28"/>
      <c r="LDI362" s="28"/>
      <c r="LDJ362" s="28"/>
      <c r="LDK362" s="28"/>
      <c r="LDL362" s="28"/>
      <c r="LDM362" s="28"/>
      <c r="LDN362" s="28"/>
      <c r="LDO362" s="28"/>
      <c r="LDP362" s="28"/>
      <c r="LDQ362" s="28"/>
      <c r="LDR362" s="28"/>
      <c r="LDS362" s="28"/>
      <c r="LDT362" s="28"/>
      <c r="LDU362" s="28"/>
      <c r="LDV362" s="28"/>
      <c r="LDW362" s="28"/>
      <c r="LDX362" s="28"/>
      <c r="LDY362" s="28"/>
      <c r="LDZ362" s="28"/>
      <c r="LEA362" s="28"/>
      <c r="LEB362" s="28"/>
      <c r="LEC362" s="28"/>
      <c r="LED362" s="28"/>
      <c r="LEE362" s="28"/>
      <c r="LEF362" s="28"/>
      <c r="LEG362" s="28"/>
      <c r="LEH362" s="28"/>
      <c r="LEI362" s="28"/>
      <c r="LEJ362" s="28"/>
      <c r="LEK362" s="28"/>
      <c r="LEL362" s="28"/>
      <c r="LEM362" s="28"/>
      <c r="LEN362" s="28"/>
      <c r="LEO362" s="28"/>
      <c r="LEP362" s="28"/>
      <c r="LEQ362" s="28"/>
      <c r="LER362" s="28"/>
      <c r="LES362" s="28"/>
      <c r="LET362" s="28"/>
      <c r="LEU362" s="28"/>
      <c r="LEV362" s="28"/>
      <c r="LEW362" s="28"/>
      <c r="LEX362" s="28"/>
      <c r="LEY362" s="28"/>
      <c r="LEZ362" s="28"/>
      <c r="LFA362" s="28"/>
      <c r="LFB362" s="28"/>
      <c r="LFC362" s="28"/>
      <c r="LFD362" s="28"/>
      <c r="LFE362" s="28"/>
      <c r="LFF362" s="28"/>
      <c r="LFG362" s="28"/>
      <c r="LFH362" s="28"/>
      <c r="LFI362" s="28"/>
      <c r="LFJ362" s="28"/>
      <c r="LFK362" s="28"/>
      <c r="LFL362" s="28"/>
      <c r="LFM362" s="28"/>
      <c r="LFN362" s="28"/>
      <c r="LFO362" s="28"/>
      <c r="LFP362" s="28"/>
      <c r="LFQ362" s="28"/>
      <c r="LFR362" s="28"/>
      <c r="LFS362" s="28"/>
      <c r="LFT362" s="28"/>
      <c r="LFU362" s="28"/>
      <c r="LFV362" s="28"/>
      <c r="LFW362" s="28"/>
      <c r="LFX362" s="28"/>
      <c r="LFY362" s="28"/>
      <c r="LFZ362" s="28"/>
      <c r="LGA362" s="28"/>
      <c r="LGB362" s="28"/>
      <c r="LGC362" s="28"/>
      <c r="LGD362" s="28"/>
      <c r="LGE362" s="28"/>
      <c r="LGF362" s="28"/>
      <c r="LGG362" s="28"/>
      <c r="LGH362" s="28"/>
      <c r="LGI362" s="28"/>
      <c r="LGJ362" s="28"/>
      <c r="LGK362" s="28"/>
      <c r="LGL362" s="28"/>
      <c r="LGM362" s="28"/>
      <c r="LGN362" s="28"/>
      <c r="LGO362" s="28"/>
      <c r="LGP362" s="28"/>
      <c r="LGQ362" s="28"/>
      <c r="LGR362" s="28"/>
      <c r="LGS362" s="28"/>
      <c r="LGT362" s="28"/>
      <c r="LGU362" s="28"/>
      <c r="LGV362" s="28"/>
      <c r="LGW362" s="28"/>
      <c r="LGX362" s="28"/>
      <c r="LGY362" s="28"/>
      <c r="LGZ362" s="28"/>
      <c r="LHA362" s="28"/>
      <c r="LHB362" s="28"/>
      <c r="LHC362" s="28"/>
      <c r="LHD362" s="28"/>
      <c r="LHE362" s="28"/>
      <c r="LHF362" s="28"/>
      <c r="LHG362" s="28"/>
      <c r="LHH362" s="28"/>
      <c r="LHI362" s="28"/>
      <c r="LHJ362" s="28"/>
      <c r="LHK362" s="28"/>
      <c r="LHL362" s="28"/>
      <c r="LHM362" s="28"/>
      <c r="LHN362" s="28"/>
      <c r="LHO362" s="28"/>
      <c r="LHP362" s="28"/>
      <c r="LHQ362" s="28"/>
      <c r="LHR362" s="28"/>
      <c r="LHS362" s="28"/>
      <c r="LHT362" s="28"/>
      <c r="LHU362" s="28"/>
      <c r="LHV362" s="28"/>
      <c r="LHW362" s="28"/>
      <c r="LHX362" s="28"/>
      <c r="LHY362" s="28"/>
      <c r="LHZ362" s="28"/>
      <c r="LIA362" s="28"/>
      <c r="LIB362" s="28"/>
      <c r="LIC362" s="28"/>
      <c r="LID362" s="28"/>
      <c r="LIE362" s="28"/>
      <c r="LIF362" s="28"/>
      <c r="LIG362" s="28"/>
      <c r="LIH362" s="28"/>
      <c r="LII362" s="28"/>
      <c r="LIJ362" s="28"/>
      <c r="LIK362" s="28"/>
      <c r="LIL362" s="28"/>
      <c r="LIM362" s="28"/>
      <c r="LIN362" s="28"/>
      <c r="LIO362" s="28"/>
      <c r="LIP362" s="28"/>
      <c r="LIQ362" s="28"/>
      <c r="LIR362" s="28"/>
      <c r="LIS362" s="28"/>
      <c r="LIT362" s="28"/>
      <c r="LIU362" s="28"/>
      <c r="LIV362" s="28"/>
      <c r="LIW362" s="28"/>
      <c r="LIX362" s="28"/>
      <c r="LIY362" s="28"/>
      <c r="LIZ362" s="28"/>
      <c r="LJA362" s="28"/>
      <c r="LJB362" s="28"/>
      <c r="LJC362" s="28"/>
      <c r="LJD362" s="28"/>
      <c r="LJE362" s="28"/>
      <c r="LJF362" s="28"/>
      <c r="LJG362" s="28"/>
      <c r="LJH362" s="28"/>
      <c r="LJI362" s="28"/>
      <c r="LJJ362" s="28"/>
      <c r="LJK362" s="28"/>
      <c r="LJL362" s="28"/>
      <c r="LJM362" s="28"/>
      <c r="LJN362" s="28"/>
      <c r="LJO362" s="28"/>
      <c r="LJP362" s="28"/>
      <c r="LJQ362" s="28"/>
      <c r="LJR362" s="28"/>
      <c r="LJS362" s="28"/>
      <c r="LJT362" s="28"/>
      <c r="LJU362" s="28"/>
      <c r="LJV362" s="28"/>
      <c r="LJW362" s="28"/>
      <c r="LJX362" s="28"/>
      <c r="LJY362" s="28"/>
      <c r="LJZ362" s="28"/>
      <c r="LKA362" s="28"/>
      <c r="LKB362" s="28"/>
      <c r="LKC362" s="28"/>
      <c r="LKD362" s="28"/>
      <c r="LKE362" s="28"/>
      <c r="LKF362" s="28"/>
      <c r="LKG362" s="28"/>
      <c r="LKH362" s="28"/>
      <c r="LKI362" s="28"/>
      <c r="LKJ362" s="28"/>
      <c r="LKK362" s="28"/>
      <c r="LKL362" s="28"/>
      <c r="LKM362" s="28"/>
      <c r="LKN362" s="28"/>
      <c r="LKO362" s="28"/>
      <c r="LKP362" s="28"/>
      <c r="LKQ362" s="28"/>
      <c r="LKR362" s="28"/>
      <c r="LKS362" s="28"/>
      <c r="LKT362" s="28"/>
      <c r="LKU362" s="28"/>
      <c r="LKV362" s="28"/>
      <c r="LKW362" s="28"/>
      <c r="LKX362" s="28"/>
      <c r="LKY362" s="28"/>
      <c r="LKZ362" s="28"/>
      <c r="LLA362" s="28"/>
      <c r="LLB362" s="28"/>
      <c r="LLC362" s="28"/>
      <c r="LLD362" s="28"/>
      <c r="LLE362" s="28"/>
      <c r="LLF362" s="28"/>
      <c r="LLG362" s="28"/>
      <c r="LLH362" s="28"/>
      <c r="LLI362" s="28"/>
      <c r="LLJ362" s="28"/>
      <c r="LLK362" s="28"/>
      <c r="LLL362" s="28"/>
      <c r="LLM362" s="28"/>
      <c r="LLN362" s="28"/>
      <c r="LLO362" s="28"/>
      <c r="LLP362" s="28"/>
      <c r="LLQ362" s="28"/>
      <c r="LLR362" s="28"/>
      <c r="LLS362" s="28"/>
      <c r="LLT362" s="28"/>
      <c r="LLU362" s="28"/>
      <c r="LLV362" s="28"/>
      <c r="LLW362" s="28"/>
      <c r="LLX362" s="28"/>
      <c r="LLY362" s="28"/>
      <c r="LLZ362" s="28"/>
      <c r="LMA362" s="28"/>
      <c r="LMB362" s="28"/>
      <c r="LMC362" s="28"/>
      <c r="LMD362" s="28"/>
      <c r="LME362" s="28"/>
      <c r="LMF362" s="28"/>
      <c r="LMG362" s="28"/>
      <c r="LMH362" s="28"/>
      <c r="LMI362" s="28"/>
      <c r="LMJ362" s="28"/>
      <c r="LMK362" s="28"/>
      <c r="LML362" s="28"/>
      <c r="LMM362" s="28"/>
      <c r="LMN362" s="28"/>
      <c r="LMO362" s="28"/>
      <c r="LMP362" s="28"/>
      <c r="LMQ362" s="28"/>
      <c r="LMR362" s="28"/>
      <c r="LMS362" s="28"/>
      <c r="LMT362" s="28"/>
      <c r="LMU362" s="28"/>
      <c r="LMV362" s="28"/>
      <c r="LMW362" s="28"/>
      <c r="LMX362" s="28"/>
      <c r="LMY362" s="28"/>
      <c r="LMZ362" s="28"/>
      <c r="LNA362" s="28"/>
      <c r="LNB362" s="28"/>
      <c r="LNC362" s="28"/>
      <c r="LND362" s="28"/>
      <c r="LNE362" s="28"/>
      <c r="LNF362" s="28"/>
      <c r="LNG362" s="28"/>
      <c r="LNH362" s="28"/>
      <c r="LNI362" s="28"/>
      <c r="LNJ362" s="28"/>
      <c r="LNK362" s="28"/>
      <c r="LNL362" s="28"/>
      <c r="LNM362" s="28"/>
      <c r="LNN362" s="28"/>
      <c r="LNO362" s="28"/>
      <c r="LNP362" s="28"/>
      <c r="LNQ362" s="28"/>
      <c r="LNR362" s="28"/>
      <c r="LNS362" s="28"/>
      <c r="LNT362" s="28"/>
      <c r="LNU362" s="28"/>
      <c r="LNV362" s="28"/>
      <c r="LNW362" s="28"/>
      <c r="LNX362" s="28"/>
      <c r="LNY362" s="28"/>
      <c r="LNZ362" s="28"/>
      <c r="LOA362" s="28"/>
      <c r="LOB362" s="28"/>
      <c r="LOC362" s="28"/>
      <c r="LOD362" s="28"/>
      <c r="LOE362" s="28"/>
      <c r="LOF362" s="28"/>
      <c r="LOG362" s="28"/>
      <c r="LOH362" s="28"/>
      <c r="LOI362" s="28"/>
      <c r="LOJ362" s="28"/>
      <c r="LOK362" s="28"/>
      <c r="LOL362" s="28"/>
      <c r="LOM362" s="28"/>
      <c r="LON362" s="28"/>
      <c r="LOO362" s="28"/>
      <c r="LOP362" s="28"/>
      <c r="LOQ362" s="28"/>
      <c r="LOR362" s="28"/>
      <c r="LOS362" s="28"/>
      <c r="LOT362" s="28"/>
      <c r="LOU362" s="28"/>
      <c r="LOV362" s="28"/>
      <c r="LOW362" s="28"/>
      <c r="LOX362" s="28"/>
      <c r="LOY362" s="28"/>
      <c r="LOZ362" s="28"/>
      <c r="LPA362" s="28"/>
      <c r="LPB362" s="28"/>
      <c r="LPC362" s="28"/>
      <c r="LPD362" s="28"/>
      <c r="LPE362" s="28"/>
      <c r="LPF362" s="28"/>
      <c r="LPG362" s="28"/>
      <c r="LPH362" s="28"/>
      <c r="LPI362" s="28"/>
      <c r="LPJ362" s="28"/>
      <c r="LPK362" s="28"/>
      <c r="LPL362" s="28"/>
      <c r="LPM362" s="28"/>
      <c r="LPN362" s="28"/>
      <c r="LPO362" s="28"/>
      <c r="LPP362" s="28"/>
      <c r="LPQ362" s="28"/>
      <c r="LPR362" s="28"/>
      <c r="LPS362" s="28"/>
      <c r="LPT362" s="28"/>
      <c r="LPU362" s="28"/>
      <c r="LPV362" s="28"/>
      <c r="LPW362" s="28"/>
      <c r="LPX362" s="28"/>
      <c r="LPY362" s="28"/>
      <c r="LPZ362" s="28"/>
      <c r="LQA362" s="28"/>
      <c r="LQB362" s="28"/>
      <c r="LQC362" s="28"/>
      <c r="LQD362" s="28"/>
      <c r="LQE362" s="28"/>
      <c r="LQF362" s="28"/>
      <c r="LQG362" s="28"/>
      <c r="LQH362" s="28"/>
      <c r="LQI362" s="28"/>
      <c r="LQJ362" s="28"/>
      <c r="LQK362" s="28"/>
      <c r="LQL362" s="28"/>
      <c r="LQM362" s="28"/>
      <c r="LQN362" s="28"/>
      <c r="LQO362" s="28"/>
      <c r="LQP362" s="28"/>
      <c r="LQQ362" s="28"/>
      <c r="LQR362" s="28"/>
      <c r="LQS362" s="28"/>
      <c r="LQT362" s="28"/>
      <c r="LQU362" s="28"/>
      <c r="LQV362" s="28"/>
      <c r="LQW362" s="28"/>
      <c r="LQX362" s="28"/>
      <c r="LQY362" s="28"/>
      <c r="LQZ362" s="28"/>
      <c r="LRA362" s="28"/>
      <c r="LRB362" s="28"/>
      <c r="LRC362" s="28"/>
      <c r="LRD362" s="28"/>
      <c r="LRE362" s="28"/>
      <c r="LRF362" s="28"/>
      <c r="LRG362" s="28"/>
      <c r="LRH362" s="28"/>
      <c r="LRI362" s="28"/>
      <c r="LRJ362" s="28"/>
      <c r="LRK362" s="28"/>
      <c r="LRL362" s="28"/>
      <c r="LRM362" s="28"/>
      <c r="LRN362" s="28"/>
      <c r="LRO362" s="28"/>
      <c r="LRP362" s="28"/>
      <c r="LRQ362" s="28"/>
      <c r="LRR362" s="28"/>
      <c r="LRS362" s="28"/>
      <c r="LRT362" s="28"/>
      <c r="LRU362" s="28"/>
      <c r="LRV362" s="28"/>
      <c r="LRW362" s="28"/>
      <c r="LRX362" s="28"/>
      <c r="LRY362" s="28"/>
      <c r="LRZ362" s="28"/>
      <c r="LSA362" s="28"/>
      <c r="LSB362" s="28"/>
      <c r="LSC362" s="28"/>
      <c r="LSD362" s="28"/>
      <c r="LSE362" s="28"/>
      <c r="LSF362" s="28"/>
      <c r="LSG362" s="28"/>
      <c r="LSH362" s="28"/>
      <c r="LSI362" s="28"/>
      <c r="LSJ362" s="28"/>
      <c r="LSK362" s="28"/>
      <c r="LSL362" s="28"/>
      <c r="LSM362" s="28"/>
      <c r="LSN362" s="28"/>
      <c r="LSO362" s="28"/>
      <c r="LSP362" s="28"/>
      <c r="LSQ362" s="28"/>
      <c r="LSR362" s="28"/>
      <c r="LSS362" s="28"/>
      <c r="LST362" s="28"/>
      <c r="LSU362" s="28"/>
      <c r="LSV362" s="28"/>
      <c r="LSW362" s="28"/>
      <c r="LSX362" s="28"/>
      <c r="LSY362" s="28"/>
      <c r="LSZ362" s="28"/>
      <c r="LTA362" s="28"/>
      <c r="LTB362" s="28"/>
      <c r="LTC362" s="28"/>
      <c r="LTD362" s="28"/>
      <c r="LTE362" s="28"/>
      <c r="LTF362" s="28"/>
      <c r="LTG362" s="28"/>
      <c r="LTH362" s="28"/>
      <c r="LTI362" s="28"/>
      <c r="LTJ362" s="28"/>
      <c r="LTK362" s="28"/>
      <c r="LTL362" s="28"/>
      <c r="LTM362" s="28"/>
      <c r="LTN362" s="28"/>
      <c r="LTO362" s="28"/>
      <c r="LTP362" s="28"/>
      <c r="LTQ362" s="28"/>
      <c r="LTR362" s="28"/>
      <c r="LTS362" s="28"/>
      <c r="LTT362" s="28"/>
      <c r="LTU362" s="28"/>
      <c r="LTV362" s="28"/>
      <c r="LTW362" s="28"/>
      <c r="LTX362" s="28"/>
      <c r="LTY362" s="28"/>
      <c r="LTZ362" s="28"/>
      <c r="LUA362" s="28"/>
      <c r="LUB362" s="28"/>
      <c r="LUC362" s="28"/>
      <c r="LUD362" s="28"/>
      <c r="LUE362" s="28"/>
      <c r="LUF362" s="28"/>
      <c r="LUG362" s="28"/>
      <c r="LUH362" s="28"/>
      <c r="LUI362" s="28"/>
      <c r="LUJ362" s="28"/>
      <c r="LUK362" s="28"/>
      <c r="LUL362" s="28"/>
      <c r="LUM362" s="28"/>
      <c r="LUN362" s="28"/>
      <c r="LUO362" s="28"/>
      <c r="LUP362" s="28"/>
      <c r="LUQ362" s="28"/>
      <c r="LUR362" s="28"/>
      <c r="LUS362" s="28"/>
      <c r="LUT362" s="28"/>
      <c r="LUU362" s="28"/>
      <c r="LUV362" s="28"/>
      <c r="LUW362" s="28"/>
      <c r="LUX362" s="28"/>
      <c r="LUY362" s="28"/>
      <c r="LUZ362" s="28"/>
      <c r="LVA362" s="28"/>
      <c r="LVB362" s="28"/>
      <c r="LVC362" s="28"/>
      <c r="LVD362" s="28"/>
      <c r="LVE362" s="28"/>
      <c r="LVF362" s="28"/>
      <c r="LVG362" s="28"/>
      <c r="LVH362" s="28"/>
      <c r="LVI362" s="28"/>
      <c r="LVJ362" s="28"/>
      <c r="LVK362" s="28"/>
      <c r="LVL362" s="28"/>
      <c r="LVM362" s="28"/>
      <c r="LVN362" s="28"/>
      <c r="LVO362" s="28"/>
      <c r="LVP362" s="28"/>
      <c r="LVQ362" s="28"/>
      <c r="LVR362" s="28"/>
      <c r="LVS362" s="28"/>
      <c r="LVT362" s="28"/>
      <c r="LVU362" s="28"/>
      <c r="LVV362" s="28"/>
      <c r="LVW362" s="28"/>
      <c r="LVX362" s="28"/>
      <c r="LVY362" s="28"/>
      <c r="LVZ362" s="28"/>
      <c r="LWA362" s="28"/>
      <c r="LWB362" s="28"/>
      <c r="LWC362" s="28"/>
      <c r="LWD362" s="28"/>
      <c r="LWE362" s="28"/>
      <c r="LWF362" s="28"/>
      <c r="LWG362" s="28"/>
      <c r="LWH362" s="28"/>
      <c r="LWI362" s="28"/>
      <c r="LWJ362" s="28"/>
      <c r="LWK362" s="28"/>
      <c r="LWL362" s="28"/>
      <c r="LWM362" s="28"/>
      <c r="LWN362" s="28"/>
      <c r="LWO362" s="28"/>
      <c r="LWP362" s="28"/>
      <c r="LWQ362" s="28"/>
      <c r="LWR362" s="28"/>
      <c r="LWS362" s="28"/>
      <c r="LWT362" s="28"/>
      <c r="LWU362" s="28"/>
      <c r="LWV362" s="28"/>
      <c r="LWW362" s="28"/>
      <c r="LWX362" s="28"/>
      <c r="LWY362" s="28"/>
      <c r="LWZ362" s="28"/>
      <c r="LXA362" s="28"/>
      <c r="LXB362" s="28"/>
      <c r="LXC362" s="28"/>
      <c r="LXD362" s="28"/>
      <c r="LXE362" s="28"/>
      <c r="LXF362" s="28"/>
      <c r="LXG362" s="28"/>
      <c r="LXH362" s="28"/>
      <c r="LXI362" s="28"/>
      <c r="LXJ362" s="28"/>
      <c r="LXK362" s="28"/>
      <c r="LXL362" s="28"/>
      <c r="LXM362" s="28"/>
      <c r="LXN362" s="28"/>
      <c r="LXO362" s="28"/>
      <c r="LXP362" s="28"/>
      <c r="LXQ362" s="28"/>
      <c r="LXR362" s="28"/>
      <c r="LXS362" s="28"/>
      <c r="LXT362" s="28"/>
      <c r="LXU362" s="28"/>
      <c r="LXV362" s="28"/>
      <c r="LXW362" s="28"/>
      <c r="LXX362" s="28"/>
      <c r="LXY362" s="28"/>
      <c r="LXZ362" s="28"/>
      <c r="LYA362" s="28"/>
      <c r="LYB362" s="28"/>
      <c r="LYC362" s="28"/>
      <c r="LYD362" s="28"/>
      <c r="LYE362" s="28"/>
      <c r="LYF362" s="28"/>
      <c r="LYG362" s="28"/>
      <c r="LYH362" s="28"/>
      <c r="LYI362" s="28"/>
      <c r="LYJ362" s="28"/>
      <c r="LYK362" s="28"/>
      <c r="LYL362" s="28"/>
      <c r="LYM362" s="28"/>
      <c r="LYN362" s="28"/>
      <c r="LYO362" s="28"/>
      <c r="LYP362" s="28"/>
      <c r="LYQ362" s="28"/>
      <c r="LYR362" s="28"/>
      <c r="LYS362" s="28"/>
      <c r="LYT362" s="28"/>
      <c r="LYU362" s="28"/>
      <c r="LYV362" s="28"/>
      <c r="LYW362" s="28"/>
      <c r="LYX362" s="28"/>
      <c r="LYY362" s="28"/>
      <c r="LYZ362" s="28"/>
      <c r="LZA362" s="28"/>
      <c r="LZB362" s="28"/>
      <c r="LZC362" s="28"/>
      <c r="LZD362" s="28"/>
      <c r="LZE362" s="28"/>
      <c r="LZF362" s="28"/>
      <c r="LZG362" s="28"/>
      <c r="LZH362" s="28"/>
      <c r="LZI362" s="28"/>
      <c r="LZJ362" s="28"/>
      <c r="LZK362" s="28"/>
      <c r="LZL362" s="28"/>
      <c r="LZM362" s="28"/>
      <c r="LZN362" s="28"/>
      <c r="LZO362" s="28"/>
      <c r="LZP362" s="28"/>
      <c r="LZQ362" s="28"/>
      <c r="LZR362" s="28"/>
      <c r="LZS362" s="28"/>
      <c r="LZT362" s="28"/>
      <c r="LZU362" s="28"/>
      <c r="LZV362" s="28"/>
      <c r="LZW362" s="28"/>
      <c r="LZX362" s="28"/>
      <c r="LZY362" s="28"/>
      <c r="LZZ362" s="28"/>
      <c r="MAA362" s="28"/>
      <c r="MAB362" s="28"/>
      <c r="MAC362" s="28"/>
      <c r="MAD362" s="28"/>
      <c r="MAE362" s="28"/>
      <c r="MAF362" s="28"/>
      <c r="MAG362" s="28"/>
      <c r="MAH362" s="28"/>
      <c r="MAI362" s="28"/>
      <c r="MAJ362" s="28"/>
      <c r="MAK362" s="28"/>
      <c r="MAL362" s="28"/>
      <c r="MAM362" s="28"/>
      <c r="MAN362" s="28"/>
      <c r="MAO362" s="28"/>
      <c r="MAP362" s="28"/>
      <c r="MAQ362" s="28"/>
      <c r="MAR362" s="28"/>
      <c r="MAS362" s="28"/>
      <c r="MAT362" s="28"/>
      <c r="MAU362" s="28"/>
      <c r="MAV362" s="28"/>
      <c r="MAW362" s="28"/>
      <c r="MAX362" s="28"/>
      <c r="MAY362" s="28"/>
      <c r="MAZ362" s="28"/>
      <c r="MBA362" s="28"/>
      <c r="MBB362" s="28"/>
      <c r="MBC362" s="28"/>
      <c r="MBD362" s="28"/>
      <c r="MBE362" s="28"/>
      <c r="MBF362" s="28"/>
      <c r="MBG362" s="28"/>
      <c r="MBH362" s="28"/>
      <c r="MBI362" s="28"/>
      <c r="MBJ362" s="28"/>
      <c r="MBK362" s="28"/>
      <c r="MBL362" s="28"/>
      <c r="MBM362" s="28"/>
      <c r="MBN362" s="28"/>
      <c r="MBO362" s="28"/>
      <c r="MBP362" s="28"/>
      <c r="MBQ362" s="28"/>
      <c r="MBR362" s="28"/>
      <c r="MBS362" s="28"/>
      <c r="MBT362" s="28"/>
      <c r="MBU362" s="28"/>
      <c r="MBV362" s="28"/>
      <c r="MBW362" s="28"/>
      <c r="MBX362" s="28"/>
      <c r="MBY362" s="28"/>
      <c r="MBZ362" s="28"/>
      <c r="MCA362" s="28"/>
      <c r="MCB362" s="28"/>
      <c r="MCC362" s="28"/>
      <c r="MCD362" s="28"/>
      <c r="MCE362" s="28"/>
      <c r="MCF362" s="28"/>
      <c r="MCG362" s="28"/>
      <c r="MCH362" s="28"/>
      <c r="MCI362" s="28"/>
      <c r="MCJ362" s="28"/>
      <c r="MCK362" s="28"/>
      <c r="MCL362" s="28"/>
      <c r="MCM362" s="28"/>
      <c r="MCN362" s="28"/>
      <c r="MCO362" s="28"/>
      <c r="MCP362" s="28"/>
      <c r="MCQ362" s="28"/>
      <c r="MCR362" s="28"/>
      <c r="MCS362" s="28"/>
      <c r="MCT362" s="28"/>
      <c r="MCU362" s="28"/>
      <c r="MCV362" s="28"/>
      <c r="MCW362" s="28"/>
      <c r="MCX362" s="28"/>
      <c r="MCY362" s="28"/>
      <c r="MCZ362" s="28"/>
      <c r="MDA362" s="28"/>
      <c r="MDB362" s="28"/>
      <c r="MDC362" s="28"/>
      <c r="MDD362" s="28"/>
      <c r="MDE362" s="28"/>
      <c r="MDF362" s="28"/>
      <c r="MDG362" s="28"/>
      <c r="MDH362" s="28"/>
      <c r="MDI362" s="28"/>
      <c r="MDJ362" s="28"/>
      <c r="MDK362" s="28"/>
      <c r="MDL362" s="28"/>
      <c r="MDM362" s="28"/>
      <c r="MDN362" s="28"/>
      <c r="MDO362" s="28"/>
      <c r="MDP362" s="28"/>
      <c r="MDQ362" s="28"/>
      <c r="MDR362" s="28"/>
      <c r="MDS362" s="28"/>
      <c r="MDT362" s="28"/>
      <c r="MDU362" s="28"/>
      <c r="MDV362" s="28"/>
      <c r="MDW362" s="28"/>
      <c r="MDX362" s="28"/>
      <c r="MDY362" s="28"/>
      <c r="MDZ362" s="28"/>
      <c r="MEA362" s="28"/>
      <c r="MEB362" s="28"/>
      <c r="MEC362" s="28"/>
      <c r="MED362" s="28"/>
      <c r="MEE362" s="28"/>
      <c r="MEF362" s="28"/>
      <c r="MEG362" s="28"/>
      <c r="MEH362" s="28"/>
      <c r="MEI362" s="28"/>
      <c r="MEJ362" s="28"/>
      <c r="MEK362" s="28"/>
      <c r="MEL362" s="28"/>
      <c r="MEM362" s="28"/>
      <c r="MEN362" s="28"/>
      <c r="MEO362" s="28"/>
      <c r="MEP362" s="28"/>
      <c r="MEQ362" s="28"/>
      <c r="MER362" s="28"/>
      <c r="MES362" s="28"/>
      <c r="MET362" s="28"/>
      <c r="MEU362" s="28"/>
      <c r="MEV362" s="28"/>
      <c r="MEW362" s="28"/>
      <c r="MEX362" s="28"/>
      <c r="MEY362" s="28"/>
      <c r="MEZ362" s="28"/>
      <c r="MFA362" s="28"/>
      <c r="MFB362" s="28"/>
      <c r="MFC362" s="28"/>
      <c r="MFD362" s="28"/>
      <c r="MFE362" s="28"/>
      <c r="MFF362" s="28"/>
      <c r="MFG362" s="28"/>
      <c r="MFH362" s="28"/>
      <c r="MFI362" s="28"/>
      <c r="MFJ362" s="28"/>
      <c r="MFK362" s="28"/>
      <c r="MFL362" s="28"/>
      <c r="MFM362" s="28"/>
      <c r="MFN362" s="28"/>
      <c r="MFO362" s="28"/>
      <c r="MFP362" s="28"/>
      <c r="MFQ362" s="28"/>
      <c r="MFR362" s="28"/>
      <c r="MFS362" s="28"/>
      <c r="MFT362" s="28"/>
      <c r="MFU362" s="28"/>
      <c r="MFV362" s="28"/>
      <c r="MFW362" s="28"/>
      <c r="MFX362" s="28"/>
      <c r="MFY362" s="28"/>
      <c r="MFZ362" s="28"/>
      <c r="MGA362" s="28"/>
      <c r="MGB362" s="28"/>
      <c r="MGC362" s="28"/>
      <c r="MGD362" s="28"/>
      <c r="MGE362" s="28"/>
      <c r="MGF362" s="28"/>
      <c r="MGG362" s="28"/>
      <c r="MGH362" s="28"/>
      <c r="MGI362" s="28"/>
      <c r="MGJ362" s="28"/>
      <c r="MGK362" s="28"/>
      <c r="MGL362" s="28"/>
      <c r="MGM362" s="28"/>
      <c r="MGN362" s="28"/>
      <c r="MGO362" s="28"/>
      <c r="MGP362" s="28"/>
      <c r="MGQ362" s="28"/>
      <c r="MGR362" s="28"/>
      <c r="MGS362" s="28"/>
      <c r="MGT362" s="28"/>
      <c r="MGU362" s="28"/>
      <c r="MGV362" s="28"/>
      <c r="MGW362" s="28"/>
      <c r="MGX362" s="28"/>
      <c r="MGY362" s="28"/>
      <c r="MGZ362" s="28"/>
      <c r="MHA362" s="28"/>
      <c r="MHB362" s="28"/>
      <c r="MHC362" s="28"/>
      <c r="MHD362" s="28"/>
      <c r="MHE362" s="28"/>
      <c r="MHF362" s="28"/>
      <c r="MHG362" s="28"/>
      <c r="MHH362" s="28"/>
      <c r="MHI362" s="28"/>
      <c r="MHJ362" s="28"/>
      <c r="MHK362" s="28"/>
      <c r="MHL362" s="28"/>
      <c r="MHM362" s="28"/>
      <c r="MHN362" s="28"/>
      <c r="MHO362" s="28"/>
      <c r="MHP362" s="28"/>
      <c r="MHQ362" s="28"/>
      <c r="MHR362" s="28"/>
      <c r="MHS362" s="28"/>
      <c r="MHT362" s="28"/>
      <c r="MHU362" s="28"/>
      <c r="MHV362" s="28"/>
      <c r="MHW362" s="28"/>
      <c r="MHX362" s="28"/>
      <c r="MHY362" s="28"/>
      <c r="MHZ362" s="28"/>
      <c r="MIA362" s="28"/>
      <c r="MIB362" s="28"/>
      <c r="MIC362" s="28"/>
      <c r="MID362" s="28"/>
      <c r="MIE362" s="28"/>
      <c r="MIF362" s="28"/>
      <c r="MIG362" s="28"/>
      <c r="MIH362" s="28"/>
      <c r="MII362" s="28"/>
      <c r="MIJ362" s="28"/>
      <c r="MIK362" s="28"/>
      <c r="MIL362" s="28"/>
      <c r="MIM362" s="28"/>
      <c r="MIN362" s="28"/>
      <c r="MIO362" s="28"/>
      <c r="MIP362" s="28"/>
      <c r="MIQ362" s="28"/>
      <c r="MIR362" s="28"/>
      <c r="MIS362" s="28"/>
      <c r="MIT362" s="28"/>
      <c r="MIU362" s="28"/>
      <c r="MIV362" s="28"/>
      <c r="MIW362" s="28"/>
      <c r="MIX362" s="28"/>
      <c r="MIY362" s="28"/>
      <c r="MIZ362" s="28"/>
      <c r="MJA362" s="28"/>
      <c r="MJB362" s="28"/>
      <c r="MJC362" s="28"/>
      <c r="MJD362" s="28"/>
      <c r="MJE362" s="28"/>
      <c r="MJF362" s="28"/>
      <c r="MJG362" s="28"/>
      <c r="MJH362" s="28"/>
      <c r="MJI362" s="28"/>
      <c r="MJJ362" s="28"/>
      <c r="MJK362" s="28"/>
      <c r="MJL362" s="28"/>
      <c r="MJM362" s="28"/>
      <c r="MJN362" s="28"/>
      <c r="MJO362" s="28"/>
      <c r="MJP362" s="28"/>
      <c r="MJQ362" s="28"/>
      <c r="MJR362" s="28"/>
      <c r="MJS362" s="28"/>
      <c r="MJT362" s="28"/>
      <c r="MJU362" s="28"/>
      <c r="MJV362" s="28"/>
      <c r="MJW362" s="28"/>
      <c r="MJX362" s="28"/>
      <c r="MJY362" s="28"/>
      <c r="MJZ362" s="28"/>
      <c r="MKA362" s="28"/>
      <c r="MKB362" s="28"/>
      <c r="MKC362" s="28"/>
      <c r="MKD362" s="28"/>
      <c r="MKE362" s="28"/>
      <c r="MKF362" s="28"/>
      <c r="MKG362" s="28"/>
      <c r="MKH362" s="28"/>
      <c r="MKI362" s="28"/>
      <c r="MKJ362" s="28"/>
      <c r="MKK362" s="28"/>
      <c r="MKL362" s="28"/>
      <c r="MKM362" s="28"/>
      <c r="MKN362" s="28"/>
      <c r="MKO362" s="28"/>
      <c r="MKP362" s="28"/>
      <c r="MKQ362" s="28"/>
      <c r="MKR362" s="28"/>
      <c r="MKS362" s="28"/>
      <c r="MKT362" s="28"/>
      <c r="MKU362" s="28"/>
      <c r="MKV362" s="28"/>
      <c r="MKW362" s="28"/>
      <c r="MKX362" s="28"/>
      <c r="MKY362" s="28"/>
      <c r="MKZ362" s="28"/>
      <c r="MLA362" s="28"/>
      <c r="MLB362" s="28"/>
      <c r="MLC362" s="28"/>
      <c r="MLD362" s="28"/>
      <c r="MLE362" s="28"/>
      <c r="MLF362" s="28"/>
      <c r="MLG362" s="28"/>
      <c r="MLH362" s="28"/>
      <c r="MLI362" s="28"/>
      <c r="MLJ362" s="28"/>
      <c r="MLK362" s="28"/>
      <c r="MLL362" s="28"/>
      <c r="MLM362" s="28"/>
      <c r="MLN362" s="28"/>
      <c r="MLO362" s="28"/>
      <c r="MLP362" s="28"/>
      <c r="MLQ362" s="28"/>
      <c r="MLR362" s="28"/>
      <c r="MLS362" s="28"/>
      <c r="MLT362" s="28"/>
      <c r="MLU362" s="28"/>
      <c r="MLV362" s="28"/>
      <c r="MLW362" s="28"/>
      <c r="MLX362" s="28"/>
      <c r="MLY362" s="28"/>
      <c r="MLZ362" s="28"/>
      <c r="MMA362" s="28"/>
      <c r="MMB362" s="28"/>
      <c r="MMC362" s="28"/>
      <c r="MMD362" s="28"/>
      <c r="MME362" s="28"/>
      <c r="MMF362" s="28"/>
      <c r="MMG362" s="28"/>
      <c r="MMH362" s="28"/>
      <c r="MMI362" s="28"/>
      <c r="MMJ362" s="28"/>
      <c r="MMK362" s="28"/>
      <c r="MML362" s="28"/>
      <c r="MMM362" s="28"/>
      <c r="MMN362" s="28"/>
      <c r="MMO362" s="28"/>
      <c r="MMP362" s="28"/>
      <c r="MMQ362" s="28"/>
      <c r="MMR362" s="28"/>
      <c r="MMS362" s="28"/>
      <c r="MMT362" s="28"/>
      <c r="MMU362" s="28"/>
      <c r="MMV362" s="28"/>
      <c r="MMW362" s="28"/>
      <c r="MMX362" s="28"/>
      <c r="MMY362" s="28"/>
      <c r="MMZ362" s="28"/>
      <c r="MNA362" s="28"/>
      <c r="MNB362" s="28"/>
      <c r="MNC362" s="28"/>
      <c r="MND362" s="28"/>
      <c r="MNE362" s="28"/>
      <c r="MNF362" s="28"/>
      <c r="MNG362" s="28"/>
      <c r="MNH362" s="28"/>
      <c r="MNI362" s="28"/>
      <c r="MNJ362" s="28"/>
      <c r="MNK362" s="28"/>
      <c r="MNL362" s="28"/>
      <c r="MNM362" s="28"/>
      <c r="MNN362" s="28"/>
      <c r="MNO362" s="28"/>
      <c r="MNP362" s="28"/>
      <c r="MNQ362" s="28"/>
      <c r="MNR362" s="28"/>
      <c r="MNS362" s="28"/>
      <c r="MNT362" s="28"/>
      <c r="MNU362" s="28"/>
      <c r="MNV362" s="28"/>
      <c r="MNW362" s="28"/>
      <c r="MNX362" s="28"/>
      <c r="MNY362" s="28"/>
      <c r="MNZ362" s="28"/>
      <c r="MOA362" s="28"/>
      <c r="MOB362" s="28"/>
      <c r="MOC362" s="28"/>
      <c r="MOD362" s="28"/>
      <c r="MOE362" s="28"/>
      <c r="MOF362" s="28"/>
      <c r="MOG362" s="28"/>
      <c r="MOH362" s="28"/>
      <c r="MOI362" s="28"/>
      <c r="MOJ362" s="28"/>
      <c r="MOK362" s="28"/>
      <c r="MOL362" s="28"/>
      <c r="MOM362" s="28"/>
      <c r="MON362" s="28"/>
      <c r="MOO362" s="28"/>
      <c r="MOP362" s="28"/>
      <c r="MOQ362" s="28"/>
      <c r="MOR362" s="28"/>
      <c r="MOS362" s="28"/>
      <c r="MOT362" s="28"/>
      <c r="MOU362" s="28"/>
      <c r="MOV362" s="28"/>
      <c r="MOW362" s="28"/>
      <c r="MOX362" s="28"/>
      <c r="MOY362" s="28"/>
      <c r="MOZ362" s="28"/>
      <c r="MPA362" s="28"/>
      <c r="MPB362" s="28"/>
      <c r="MPC362" s="28"/>
      <c r="MPD362" s="28"/>
      <c r="MPE362" s="28"/>
      <c r="MPF362" s="28"/>
      <c r="MPG362" s="28"/>
      <c r="MPH362" s="28"/>
      <c r="MPI362" s="28"/>
      <c r="MPJ362" s="28"/>
      <c r="MPK362" s="28"/>
      <c r="MPL362" s="28"/>
      <c r="MPM362" s="28"/>
      <c r="MPN362" s="28"/>
      <c r="MPO362" s="28"/>
      <c r="MPP362" s="28"/>
      <c r="MPQ362" s="28"/>
      <c r="MPR362" s="28"/>
      <c r="MPS362" s="28"/>
      <c r="MPT362" s="28"/>
      <c r="MPU362" s="28"/>
      <c r="MPV362" s="28"/>
      <c r="MPW362" s="28"/>
      <c r="MPX362" s="28"/>
      <c r="MPY362" s="28"/>
      <c r="MPZ362" s="28"/>
      <c r="MQA362" s="28"/>
      <c r="MQB362" s="28"/>
      <c r="MQC362" s="28"/>
      <c r="MQD362" s="28"/>
      <c r="MQE362" s="28"/>
      <c r="MQF362" s="28"/>
      <c r="MQG362" s="28"/>
      <c r="MQH362" s="28"/>
      <c r="MQI362" s="28"/>
      <c r="MQJ362" s="28"/>
      <c r="MQK362" s="28"/>
      <c r="MQL362" s="28"/>
      <c r="MQM362" s="28"/>
      <c r="MQN362" s="28"/>
      <c r="MQO362" s="28"/>
      <c r="MQP362" s="28"/>
      <c r="MQQ362" s="28"/>
      <c r="MQR362" s="28"/>
      <c r="MQS362" s="28"/>
      <c r="MQT362" s="28"/>
      <c r="MQU362" s="28"/>
      <c r="MQV362" s="28"/>
      <c r="MQW362" s="28"/>
      <c r="MQX362" s="28"/>
      <c r="MQY362" s="28"/>
      <c r="MQZ362" s="28"/>
      <c r="MRA362" s="28"/>
      <c r="MRB362" s="28"/>
      <c r="MRC362" s="28"/>
      <c r="MRD362" s="28"/>
      <c r="MRE362" s="28"/>
      <c r="MRF362" s="28"/>
      <c r="MRG362" s="28"/>
      <c r="MRH362" s="28"/>
      <c r="MRI362" s="28"/>
      <c r="MRJ362" s="28"/>
      <c r="MRK362" s="28"/>
      <c r="MRL362" s="28"/>
      <c r="MRM362" s="28"/>
      <c r="MRN362" s="28"/>
      <c r="MRO362" s="28"/>
      <c r="MRP362" s="28"/>
      <c r="MRQ362" s="28"/>
      <c r="MRR362" s="28"/>
      <c r="MRS362" s="28"/>
      <c r="MRT362" s="28"/>
      <c r="MRU362" s="28"/>
      <c r="MRV362" s="28"/>
      <c r="MRW362" s="28"/>
      <c r="MRX362" s="28"/>
      <c r="MRY362" s="28"/>
      <c r="MRZ362" s="28"/>
      <c r="MSA362" s="28"/>
      <c r="MSB362" s="28"/>
      <c r="MSC362" s="28"/>
      <c r="MSD362" s="28"/>
      <c r="MSE362" s="28"/>
      <c r="MSF362" s="28"/>
      <c r="MSG362" s="28"/>
      <c r="MSH362" s="28"/>
      <c r="MSI362" s="28"/>
      <c r="MSJ362" s="28"/>
      <c r="MSK362" s="28"/>
      <c r="MSL362" s="28"/>
      <c r="MSM362" s="28"/>
      <c r="MSN362" s="28"/>
      <c r="MSO362" s="28"/>
      <c r="MSP362" s="28"/>
      <c r="MSQ362" s="28"/>
      <c r="MSR362" s="28"/>
      <c r="MSS362" s="28"/>
      <c r="MST362" s="28"/>
      <c r="MSU362" s="28"/>
      <c r="MSV362" s="28"/>
      <c r="MSW362" s="28"/>
      <c r="MSX362" s="28"/>
      <c r="MSY362" s="28"/>
      <c r="MSZ362" s="28"/>
      <c r="MTA362" s="28"/>
      <c r="MTB362" s="28"/>
      <c r="MTC362" s="28"/>
      <c r="MTD362" s="28"/>
      <c r="MTE362" s="28"/>
      <c r="MTF362" s="28"/>
      <c r="MTG362" s="28"/>
      <c r="MTH362" s="28"/>
      <c r="MTI362" s="28"/>
      <c r="MTJ362" s="28"/>
      <c r="MTK362" s="28"/>
      <c r="MTL362" s="28"/>
      <c r="MTM362" s="28"/>
      <c r="MTN362" s="28"/>
      <c r="MTO362" s="28"/>
      <c r="MTP362" s="28"/>
      <c r="MTQ362" s="28"/>
      <c r="MTR362" s="28"/>
      <c r="MTS362" s="28"/>
      <c r="MTT362" s="28"/>
      <c r="MTU362" s="28"/>
      <c r="MTV362" s="28"/>
      <c r="MTW362" s="28"/>
      <c r="MTX362" s="28"/>
      <c r="MTY362" s="28"/>
      <c r="MTZ362" s="28"/>
      <c r="MUA362" s="28"/>
      <c r="MUB362" s="28"/>
      <c r="MUC362" s="28"/>
      <c r="MUD362" s="28"/>
      <c r="MUE362" s="28"/>
      <c r="MUF362" s="28"/>
      <c r="MUG362" s="28"/>
      <c r="MUH362" s="28"/>
      <c r="MUI362" s="28"/>
      <c r="MUJ362" s="28"/>
      <c r="MUK362" s="28"/>
      <c r="MUL362" s="28"/>
      <c r="MUM362" s="28"/>
      <c r="MUN362" s="28"/>
      <c r="MUO362" s="28"/>
      <c r="MUP362" s="28"/>
      <c r="MUQ362" s="28"/>
      <c r="MUR362" s="28"/>
      <c r="MUS362" s="28"/>
      <c r="MUT362" s="28"/>
      <c r="MUU362" s="28"/>
      <c r="MUV362" s="28"/>
      <c r="MUW362" s="28"/>
      <c r="MUX362" s="28"/>
      <c r="MUY362" s="28"/>
      <c r="MUZ362" s="28"/>
      <c r="MVA362" s="28"/>
      <c r="MVB362" s="28"/>
      <c r="MVC362" s="28"/>
      <c r="MVD362" s="28"/>
      <c r="MVE362" s="28"/>
      <c r="MVF362" s="28"/>
      <c r="MVG362" s="28"/>
      <c r="MVH362" s="28"/>
      <c r="MVI362" s="28"/>
      <c r="MVJ362" s="28"/>
      <c r="MVK362" s="28"/>
      <c r="MVL362" s="28"/>
      <c r="MVM362" s="28"/>
      <c r="MVN362" s="28"/>
      <c r="MVO362" s="28"/>
      <c r="MVP362" s="28"/>
      <c r="MVQ362" s="28"/>
      <c r="MVR362" s="28"/>
      <c r="MVS362" s="28"/>
      <c r="MVT362" s="28"/>
      <c r="MVU362" s="28"/>
      <c r="MVV362" s="28"/>
      <c r="MVW362" s="28"/>
      <c r="MVX362" s="28"/>
      <c r="MVY362" s="28"/>
      <c r="MVZ362" s="28"/>
      <c r="MWA362" s="28"/>
      <c r="MWB362" s="28"/>
      <c r="MWC362" s="28"/>
      <c r="MWD362" s="28"/>
      <c r="MWE362" s="28"/>
      <c r="MWF362" s="28"/>
      <c r="MWG362" s="28"/>
      <c r="MWH362" s="28"/>
      <c r="MWI362" s="28"/>
      <c r="MWJ362" s="28"/>
      <c r="MWK362" s="28"/>
      <c r="MWL362" s="28"/>
      <c r="MWM362" s="28"/>
      <c r="MWN362" s="28"/>
      <c r="MWO362" s="28"/>
      <c r="MWP362" s="28"/>
      <c r="MWQ362" s="28"/>
      <c r="MWR362" s="28"/>
      <c r="MWS362" s="28"/>
      <c r="MWT362" s="28"/>
      <c r="MWU362" s="28"/>
      <c r="MWV362" s="28"/>
      <c r="MWW362" s="28"/>
      <c r="MWX362" s="28"/>
      <c r="MWY362" s="28"/>
      <c r="MWZ362" s="28"/>
      <c r="MXA362" s="28"/>
      <c r="MXB362" s="28"/>
      <c r="MXC362" s="28"/>
      <c r="MXD362" s="28"/>
      <c r="MXE362" s="28"/>
      <c r="MXF362" s="28"/>
      <c r="MXG362" s="28"/>
      <c r="MXH362" s="28"/>
      <c r="MXI362" s="28"/>
      <c r="MXJ362" s="28"/>
      <c r="MXK362" s="28"/>
      <c r="MXL362" s="28"/>
      <c r="MXM362" s="28"/>
      <c r="MXN362" s="28"/>
      <c r="MXO362" s="28"/>
      <c r="MXP362" s="28"/>
      <c r="MXQ362" s="28"/>
      <c r="MXR362" s="28"/>
      <c r="MXS362" s="28"/>
      <c r="MXT362" s="28"/>
      <c r="MXU362" s="28"/>
      <c r="MXV362" s="28"/>
      <c r="MXW362" s="28"/>
      <c r="MXX362" s="28"/>
      <c r="MXY362" s="28"/>
      <c r="MXZ362" s="28"/>
      <c r="MYA362" s="28"/>
      <c r="MYB362" s="28"/>
      <c r="MYC362" s="28"/>
      <c r="MYD362" s="28"/>
      <c r="MYE362" s="28"/>
      <c r="MYF362" s="28"/>
      <c r="MYG362" s="28"/>
      <c r="MYH362" s="28"/>
      <c r="MYI362" s="28"/>
      <c r="MYJ362" s="28"/>
      <c r="MYK362" s="28"/>
      <c r="MYL362" s="28"/>
      <c r="MYM362" s="28"/>
      <c r="MYN362" s="28"/>
      <c r="MYO362" s="28"/>
      <c r="MYP362" s="28"/>
      <c r="MYQ362" s="28"/>
      <c r="MYR362" s="28"/>
      <c r="MYS362" s="28"/>
      <c r="MYT362" s="28"/>
      <c r="MYU362" s="28"/>
      <c r="MYV362" s="28"/>
      <c r="MYW362" s="28"/>
      <c r="MYX362" s="28"/>
      <c r="MYY362" s="28"/>
      <c r="MYZ362" s="28"/>
      <c r="MZA362" s="28"/>
      <c r="MZB362" s="28"/>
      <c r="MZC362" s="28"/>
      <c r="MZD362" s="28"/>
      <c r="MZE362" s="28"/>
      <c r="MZF362" s="28"/>
      <c r="MZG362" s="28"/>
      <c r="MZH362" s="28"/>
      <c r="MZI362" s="28"/>
      <c r="MZJ362" s="28"/>
      <c r="MZK362" s="28"/>
      <c r="MZL362" s="28"/>
      <c r="MZM362" s="28"/>
      <c r="MZN362" s="28"/>
      <c r="MZO362" s="28"/>
      <c r="MZP362" s="28"/>
      <c r="MZQ362" s="28"/>
      <c r="MZR362" s="28"/>
      <c r="MZS362" s="28"/>
      <c r="MZT362" s="28"/>
      <c r="MZU362" s="28"/>
      <c r="MZV362" s="28"/>
      <c r="MZW362" s="28"/>
      <c r="MZX362" s="28"/>
      <c r="MZY362" s="28"/>
      <c r="MZZ362" s="28"/>
      <c r="NAA362" s="28"/>
      <c r="NAB362" s="28"/>
      <c r="NAC362" s="28"/>
      <c r="NAD362" s="28"/>
      <c r="NAE362" s="28"/>
      <c r="NAF362" s="28"/>
      <c r="NAG362" s="28"/>
      <c r="NAH362" s="28"/>
      <c r="NAI362" s="28"/>
      <c r="NAJ362" s="28"/>
      <c r="NAK362" s="28"/>
      <c r="NAL362" s="28"/>
      <c r="NAM362" s="28"/>
      <c r="NAN362" s="28"/>
      <c r="NAO362" s="28"/>
      <c r="NAP362" s="28"/>
      <c r="NAQ362" s="28"/>
      <c r="NAR362" s="28"/>
      <c r="NAS362" s="28"/>
      <c r="NAT362" s="28"/>
      <c r="NAU362" s="28"/>
      <c r="NAV362" s="28"/>
      <c r="NAW362" s="28"/>
      <c r="NAX362" s="28"/>
      <c r="NAY362" s="28"/>
      <c r="NAZ362" s="28"/>
      <c r="NBA362" s="28"/>
      <c r="NBB362" s="28"/>
      <c r="NBC362" s="28"/>
      <c r="NBD362" s="28"/>
      <c r="NBE362" s="28"/>
      <c r="NBF362" s="28"/>
      <c r="NBG362" s="28"/>
      <c r="NBH362" s="28"/>
      <c r="NBI362" s="28"/>
      <c r="NBJ362" s="28"/>
      <c r="NBK362" s="28"/>
      <c r="NBL362" s="28"/>
      <c r="NBM362" s="28"/>
      <c r="NBN362" s="28"/>
      <c r="NBO362" s="28"/>
      <c r="NBP362" s="28"/>
      <c r="NBQ362" s="28"/>
      <c r="NBR362" s="28"/>
      <c r="NBS362" s="28"/>
      <c r="NBT362" s="28"/>
      <c r="NBU362" s="28"/>
      <c r="NBV362" s="28"/>
      <c r="NBW362" s="28"/>
      <c r="NBX362" s="28"/>
      <c r="NBY362" s="28"/>
      <c r="NBZ362" s="28"/>
      <c r="NCA362" s="28"/>
      <c r="NCB362" s="28"/>
      <c r="NCC362" s="28"/>
      <c r="NCD362" s="28"/>
      <c r="NCE362" s="28"/>
      <c r="NCF362" s="28"/>
      <c r="NCG362" s="28"/>
      <c r="NCH362" s="28"/>
      <c r="NCI362" s="28"/>
      <c r="NCJ362" s="28"/>
      <c r="NCK362" s="28"/>
      <c r="NCL362" s="28"/>
      <c r="NCM362" s="28"/>
      <c r="NCN362" s="28"/>
      <c r="NCO362" s="28"/>
      <c r="NCP362" s="28"/>
      <c r="NCQ362" s="28"/>
      <c r="NCR362" s="28"/>
      <c r="NCS362" s="28"/>
      <c r="NCT362" s="28"/>
      <c r="NCU362" s="28"/>
      <c r="NCV362" s="28"/>
      <c r="NCW362" s="28"/>
      <c r="NCX362" s="28"/>
      <c r="NCY362" s="28"/>
      <c r="NCZ362" s="28"/>
      <c r="NDA362" s="28"/>
      <c r="NDB362" s="28"/>
      <c r="NDC362" s="28"/>
      <c r="NDD362" s="28"/>
      <c r="NDE362" s="28"/>
      <c r="NDF362" s="28"/>
      <c r="NDG362" s="28"/>
      <c r="NDH362" s="28"/>
      <c r="NDI362" s="28"/>
      <c r="NDJ362" s="28"/>
      <c r="NDK362" s="28"/>
      <c r="NDL362" s="28"/>
      <c r="NDM362" s="28"/>
      <c r="NDN362" s="28"/>
      <c r="NDO362" s="28"/>
      <c r="NDP362" s="28"/>
      <c r="NDQ362" s="28"/>
      <c r="NDR362" s="28"/>
      <c r="NDS362" s="28"/>
      <c r="NDT362" s="28"/>
      <c r="NDU362" s="28"/>
      <c r="NDV362" s="28"/>
      <c r="NDW362" s="28"/>
      <c r="NDX362" s="28"/>
      <c r="NDY362" s="28"/>
      <c r="NDZ362" s="28"/>
      <c r="NEA362" s="28"/>
      <c r="NEB362" s="28"/>
      <c r="NEC362" s="28"/>
      <c r="NED362" s="28"/>
      <c r="NEE362" s="28"/>
      <c r="NEF362" s="28"/>
      <c r="NEG362" s="28"/>
      <c r="NEH362" s="28"/>
      <c r="NEI362" s="28"/>
      <c r="NEJ362" s="28"/>
      <c r="NEK362" s="28"/>
      <c r="NEL362" s="28"/>
      <c r="NEM362" s="28"/>
      <c r="NEN362" s="28"/>
      <c r="NEO362" s="28"/>
      <c r="NEP362" s="28"/>
      <c r="NEQ362" s="28"/>
      <c r="NER362" s="28"/>
      <c r="NES362" s="28"/>
      <c r="NET362" s="28"/>
      <c r="NEU362" s="28"/>
      <c r="NEV362" s="28"/>
      <c r="NEW362" s="28"/>
      <c r="NEX362" s="28"/>
      <c r="NEY362" s="28"/>
      <c r="NEZ362" s="28"/>
      <c r="NFA362" s="28"/>
      <c r="NFB362" s="28"/>
      <c r="NFC362" s="28"/>
      <c r="NFD362" s="28"/>
      <c r="NFE362" s="28"/>
      <c r="NFF362" s="28"/>
      <c r="NFG362" s="28"/>
      <c r="NFH362" s="28"/>
      <c r="NFI362" s="28"/>
      <c r="NFJ362" s="28"/>
      <c r="NFK362" s="28"/>
      <c r="NFL362" s="28"/>
      <c r="NFM362" s="28"/>
      <c r="NFN362" s="28"/>
      <c r="NFO362" s="28"/>
      <c r="NFP362" s="28"/>
      <c r="NFQ362" s="28"/>
      <c r="NFR362" s="28"/>
      <c r="NFS362" s="28"/>
      <c r="NFT362" s="28"/>
      <c r="NFU362" s="28"/>
      <c r="NFV362" s="28"/>
      <c r="NFW362" s="28"/>
      <c r="NFX362" s="28"/>
      <c r="NFY362" s="28"/>
      <c r="NFZ362" s="28"/>
      <c r="NGA362" s="28"/>
      <c r="NGB362" s="28"/>
      <c r="NGC362" s="28"/>
      <c r="NGD362" s="28"/>
      <c r="NGE362" s="28"/>
      <c r="NGF362" s="28"/>
      <c r="NGG362" s="28"/>
      <c r="NGH362" s="28"/>
      <c r="NGI362" s="28"/>
      <c r="NGJ362" s="28"/>
      <c r="NGK362" s="28"/>
      <c r="NGL362" s="28"/>
      <c r="NGM362" s="28"/>
      <c r="NGN362" s="28"/>
      <c r="NGO362" s="28"/>
      <c r="NGP362" s="28"/>
      <c r="NGQ362" s="28"/>
      <c r="NGR362" s="28"/>
      <c r="NGS362" s="28"/>
      <c r="NGT362" s="28"/>
      <c r="NGU362" s="28"/>
      <c r="NGV362" s="28"/>
      <c r="NGW362" s="28"/>
      <c r="NGX362" s="28"/>
      <c r="NGY362" s="28"/>
      <c r="NGZ362" s="28"/>
      <c r="NHA362" s="28"/>
      <c r="NHB362" s="28"/>
      <c r="NHC362" s="28"/>
      <c r="NHD362" s="28"/>
      <c r="NHE362" s="28"/>
      <c r="NHF362" s="28"/>
      <c r="NHG362" s="28"/>
      <c r="NHH362" s="28"/>
      <c r="NHI362" s="28"/>
      <c r="NHJ362" s="28"/>
      <c r="NHK362" s="28"/>
      <c r="NHL362" s="28"/>
      <c r="NHM362" s="28"/>
      <c r="NHN362" s="28"/>
      <c r="NHO362" s="28"/>
      <c r="NHP362" s="28"/>
      <c r="NHQ362" s="28"/>
      <c r="NHR362" s="28"/>
      <c r="NHS362" s="28"/>
      <c r="NHT362" s="28"/>
      <c r="NHU362" s="28"/>
      <c r="NHV362" s="28"/>
      <c r="NHW362" s="28"/>
      <c r="NHX362" s="28"/>
      <c r="NHY362" s="28"/>
      <c r="NHZ362" s="28"/>
      <c r="NIA362" s="28"/>
      <c r="NIB362" s="28"/>
      <c r="NIC362" s="28"/>
      <c r="NID362" s="28"/>
      <c r="NIE362" s="28"/>
      <c r="NIF362" s="28"/>
      <c r="NIG362" s="28"/>
      <c r="NIH362" s="28"/>
      <c r="NII362" s="28"/>
      <c r="NIJ362" s="28"/>
      <c r="NIK362" s="28"/>
      <c r="NIL362" s="28"/>
      <c r="NIM362" s="28"/>
      <c r="NIN362" s="28"/>
      <c r="NIO362" s="28"/>
      <c r="NIP362" s="28"/>
      <c r="NIQ362" s="28"/>
      <c r="NIR362" s="28"/>
      <c r="NIS362" s="28"/>
      <c r="NIT362" s="28"/>
      <c r="NIU362" s="28"/>
      <c r="NIV362" s="28"/>
      <c r="NIW362" s="28"/>
      <c r="NIX362" s="28"/>
      <c r="NIY362" s="28"/>
      <c r="NIZ362" s="28"/>
      <c r="NJA362" s="28"/>
      <c r="NJB362" s="28"/>
      <c r="NJC362" s="28"/>
      <c r="NJD362" s="28"/>
      <c r="NJE362" s="28"/>
      <c r="NJF362" s="28"/>
      <c r="NJG362" s="28"/>
      <c r="NJH362" s="28"/>
      <c r="NJI362" s="28"/>
      <c r="NJJ362" s="28"/>
      <c r="NJK362" s="28"/>
      <c r="NJL362" s="28"/>
      <c r="NJM362" s="28"/>
      <c r="NJN362" s="28"/>
      <c r="NJO362" s="28"/>
      <c r="NJP362" s="28"/>
      <c r="NJQ362" s="28"/>
      <c r="NJR362" s="28"/>
      <c r="NJS362" s="28"/>
      <c r="NJT362" s="28"/>
      <c r="NJU362" s="28"/>
      <c r="NJV362" s="28"/>
      <c r="NJW362" s="28"/>
      <c r="NJX362" s="28"/>
      <c r="NJY362" s="28"/>
      <c r="NJZ362" s="28"/>
      <c r="NKA362" s="28"/>
      <c r="NKB362" s="28"/>
      <c r="NKC362" s="28"/>
      <c r="NKD362" s="28"/>
      <c r="NKE362" s="28"/>
      <c r="NKF362" s="28"/>
      <c r="NKG362" s="28"/>
      <c r="NKH362" s="28"/>
      <c r="NKI362" s="28"/>
      <c r="NKJ362" s="28"/>
      <c r="NKK362" s="28"/>
      <c r="NKL362" s="28"/>
      <c r="NKM362" s="28"/>
      <c r="NKN362" s="28"/>
      <c r="NKO362" s="28"/>
      <c r="NKP362" s="28"/>
      <c r="NKQ362" s="28"/>
      <c r="NKR362" s="28"/>
      <c r="NKS362" s="28"/>
      <c r="NKT362" s="28"/>
      <c r="NKU362" s="28"/>
      <c r="NKV362" s="28"/>
      <c r="NKW362" s="28"/>
      <c r="NKX362" s="28"/>
      <c r="NKY362" s="28"/>
      <c r="NKZ362" s="28"/>
      <c r="NLA362" s="28"/>
      <c r="NLB362" s="28"/>
      <c r="NLC362" s="28"/>
      <c r="NLD362" s="28"/>
      <c r="NLE362" s="28"/>
      <c r="NLF362" s="28"/>
      <c r="NLG362" s="28"/>
      <c r="NLH362" s="28"/>
      <c r="NLI362" s="28"/>
      <c r="NLJ362" s="28"/>
      <c r="NLK362" s="28"/>
      <c r="NLL362" s="28"/>
      <c r="NLM362" s="28"/>
      <c r="NLN362" s="28"/>
      <c r="NLO362" s="28"/>
      <c r="NLP362" s="28"/>
      <c r="NLQ362" s="28"/>
      <c r="NLR362" s="28"/>
      <c r="NLS362" s="28"/>
      <c r="NLT362" s="28"/>
      <c r="NLU362" s="28"/>
      <c r="NLV362" s="28"/>
      <c r="NLW362" s="28"/>
      <c r="NLX362" s="28"/>
      <c r="NLY362" s="28"/>
      <c r="NLZ362" s="28"/>
      <c r="NMA362" s="28"/>
      <c r="NMB362" s="28"/>
      <c r="NMC362" s="28"/>
      <c r="NMD362" s="28"/>
      <c r="NME362" s="28"/>
      <c r="NMF362" s="28"/>
      <c r="NMG362" s="28"/>
      <c r="NMH362" s="28"/>
      <c r="NMI362" s="28"/>
      <c r="NMJ362" s="28"/>
      <c r="NMK362" s="28"/>
      <c r="NML362" s="28"/>
      <c r="NMM362" s="28"/>
      <c r="NMN362" s="28"/>
      <c r="NMO362" s="28"/>
      <c r="NMP362" s="28"/>
      <c r="NMQ362" s="28"/>
      <c r="NMR362" s="28"/>
      <c r="NMS362" s="28"/>
      <c r="NMT362" s="28"/>
      <c r="NMU362" s="28"/>
      <c r="NMV362" s="28"/>
      <c r="NMW362" s="28"/>
      <c r="NMX362" s="28"/>
      <c r="NMY362" s="28"/>
      <c r="NMZ362" s="28"/>
      <c r="NNA362" s="28"/>
      <c r="NNB362" s="28"/>
      <c r="NNC362" s="28"/>
      <c r="NND362" s="28"/>
      <c r="NNE362" s="28"/>
      <c r="NNF362" s="28"/>
      <c r="NNG362" s="28"/>
      <c r="NNH362" s="28"/>
      <c r="NNI362" s="28"/>
      <c r="NNJ362" s="28"/>
      <c r="NNK362" s="28"/>
      <c r="NNL362" s="28"/>
      <c r="NNM362" s="28"/>
      <c r="NNN362" s="28"/>
      <c r="NNO362" s="28"/>
      <c r="NNP362" s="28"/>
      <c r="NNQ362" s="28"/>
      <c r="NNR362" s="28"/>
      <c r="NNS362" s="28"/>
      <c r="NNT362" s="28"/>
      <c r="NNU362" s="28"/>
      <c r="NNV362" s="28"/>
      <c r="NNW362" s="28"/>
      <c r="NNX362" s="28"/>
      <c r="NNY362" s="28"/>
      <c r="NNZ362" s="28"/>
      <c r="NOA362" s="28"/>
      <c r="NOB362" s="28"/>
      <c r="NOC362" s="28"/>
      <c r="NOD362" s="28"/>
      <c r="NOE362" s="28"/>
      <c r="NOF362" s="28"/>
      <c r="NOG362" s="28"/>
      <c r="NOH362" s="28"/>
      <c r="NOI362" s="28"/>
      <c r="NOJ362" s="28"/>
      <c r="NOK362" s="28"/>
      <c r="NOL362" s="28"/>
      <c r="NOM362" s="28"/>
      <c r="NON362" s="28"/>
      <c r="NOO362" s="28"/>
      <c r="NOP362" s="28"/>
      <c r="NOQ362" s="28"/>
      <c r="NOR362" s="28"/>
      <c r="NOS362" s="28"/>
      <c r="NOT362" s="28"/>
      <c r="NOU362" s="28"/>
      <c r="NOV362" s="28"/>
      <c r="NOW362" s="28"/>
      <c r="NOX362" s="28"/>
      <c r="NOY362" s="28"/>
      <c r="NOZ362" s="28"/>
      <c r="NPA362" s="28"/>
      <c r="NPB362" s="28"/>
      <c r="NPC362" s="28"/>
      <c r="NPD362" s="28"/>
      <c r="NPE362" s="28"/>
      <c r="NPF362" s="28"/>
      <c r="NPG362" s="28"/>
      <c r="NPH362" s="28"/>
      <c r="NPI362" s="28"/>
      <c r="NPJ362" s="28"/>
      <c r="NPK362" s="28"/>
      <c r="NPL362" s="28"/>
      <c r="NPM362" s="28"/>
      <c r="NPN362" s="28"/>
      <c r="NPO362" s="28"/>
      <c r="NPP362" s="28"/>
      <c r="NPQ362" s="28"/>
      <c r="NPR362" s="28"/>
      <c r="NPS362" s="28"/>
      <c r="NPT362" s="28"/>
      <c r="NPU362" s="28"/>
      <c r="NPV362" s="28"/>
      <c r="NPW362" s="28"/>
      <c r="NPX362" s="28"/>
      <c r="NPY362" s="28"/>
      <c r="NPZ362" s="28"/>
      <c r="NQA362" s="28"/>
      <c r="NQB362" s="28"/>
      <c r="NQC362" s="28"/>
      <c r="NQD362" s="28"/>
      <c r="NQE362" s="28"/>
      <c r="NQF362" s="28"/>
      <c r="NQG362" s="28"/>
      <c r="NQH362" s="28"/>
      <c r="NQI362" s="28"/>
      <c r="NQJ362" s="28"/>
      <c r="NQK362" s="28"/>
      <c r="NQL362" s="28"/>
      <c r="NQM362" s="28"/>
      <c r="NQN362" s="28"/>
      <c r="NQO362" s="28"/>
      <c r="NQP362" s="28"/>
      <c r="NQQ362" s="28"/>
      <c r="NQR362" s="28"/>
      <c r="NQS362" s="28"/>
      <c r="NQT362" s="28"/>
      <c r="NQU362" s="28"/>
      <c r="NQV362" s="28"/>
      <c r="NQW362" s="28"/>
      <c r="NQX362" s="28"/>
      <c r="NQY362" s="28"/>
      <c r="NQZ362" s="28"/>
      <c r="NRA362" s="28"/>
      <c r="NRB362" s="28"/>
      <c r="NRC362" s="28"/>
      <c r="NRD362" s="28"/>
      <c r="NRE362" s="28"/>
      <c r="NRF362" s="28"/>
      <c r="NRG362" s="28"/>
      <c r="NRH362" s="28"/>
      <c r="NRI362" s="28"/>
      <c r="NRJ362" s="28"/>
      <c r="NRK362" s="28"/>
      <c r="NRL362" s="28"/>
      <c r="NRM362" s="28"/>
      <c r="NRN362" s="28"/>
      <c r="NRO362" s="28"/>
      <c r="NRP362" s="28"/>
      <c r="NRQ362" s="28"/>
      <c r="NRR362" s="28"/>
      <c r="NRS362" s="28"/>
      <c r="NRT362" s="28"/>
      <c r="NRU362" s="28"/>
      <c r="NRV362" s="28"/>
      <c r="NRW362" s="28"/>
      <c r="NRX362" s="28"/>
      <c r="NRY362" s="28"/>
      <c r="NRZ362" s="28"/>
      <c r="NSA362" s="28"/>
      <c r="NSB362" s="28"/>
      <c r="NSC362" s="28"/>
      <c r="NSD362" s="28"/>
      <c r="NSE362" s="28"/>
      <c r="NSF362" s="28"/>
      <c r="NSG362" s="28"/>
      <c r="NSH362" s="28"/>
      <c r="NSI362" s="28"/>
      <c r="NSJ362" s="28"/>
      <c r="NSK362" s="28"/>
      <c r="NSL362" s="28"/>
      <c r="NSM362" s="28"/>
      <c r="NSN362" s="28"/>
      <c r="NSO362" s="28"/>
      <c r="NSP362" s="28"/>
      <c r="NSQ362" s="28"/>
      <c r="NSR362" s="28"/>
      <c r="NSS362" s="28"/>
      <c r="NST362" s="28"/>
      <c r="NSU362" s="28"/>
      <c r="NSV362" s="28"/>
      <c r="NSW362" s="28"/>
      <c r="NSX362" s="28"/>
      <c r="NSY362" s="28"/>
      <c r="NSZ362" s="28"/>
      <c r="NTA362" s="28"/>
      <c r="NTB362" s="28"/>
      <c r="NTC362" s="28"/>
      <c r="NTD362" s="28"/>
      <c r="NTE362" s="28"/>
      <c r="NTF362" s="28"/>
      <c r="NTG362" s="28"/>
      <c r="NTH362" s="28"/>
      <c r="NTI362" s="28"/>
      <c r="NTJ362" s="28"/>
      <c r="NTK362" s="28"/>
      <c r="NTL362" s="28"/>
      <c r="NTM362" s="28"/>
      <c r="NTN362" s="28"/>
      <c r="NTO362" s="28"/>
      <c r="NTP362" s="28"/>
      <c r="NTQ362" s="28"/>
      <c r="NTR362" s="28"/>
      <c r="NTS362" s="28"/>
      <c r="NTT362" s="28"/>
      <c r="NTU362" s="28"/>
      <c r="NTV362" s="28"/>
      <c r="NTW362" s="28"/>
      <c r="NTX362" s="28"/>
      <c r="NTY362" s="28"/>
      <c r="NTZ362" s="28"/>
      <c r="NUA362" s="28"/>
      <c r="NUB362" s="28"/>
      <c r="NUC362" s="28"/>
      <c r="NUD362" s="28"/>
      <c r="NUE362" s="28"/>
      <c r="NUF362" s="28"/>
      <c r="NUG362" s="28"/>
      <c r="NUH362" s="28"/>
      <c r="NUI362" s="28"/>
      <c r="NUJ362" s="28"/>
      <c r="NUK362" s="28"/>
      <c r="NUL362" s="28"/>
      <c r="NUM362" s="28"/>
      <c r="NUN362" s="28"/>
      <c r="NUO362" s="28"/>
      <c r="NUP362" s="28"/>
      <c r="NUQ362" s="28"/>
      <c r="NUR362" s="28"/>
      <c r="NUS362" s="28"/>
      <c r="NUT362" s="28"/>
      <c r="NUU362" s="28"/>
      <c r="NUV362" s="28"/>
      <c r="NUW362" s="28"/>
      <c r="NUX362" s="28"/>
      <c r="NUY362" s="28"/>
      <c r="NUZ362" s="28"/>
      <c r="NVA362" s="28"/>
      <c r="NVB362" s="28"/>
      <c r="NVC362" s="28"/>
      <c r="NVD362" s="28"/>
      <c r="NVE362" s="28"/>
      <c r="NVF362" s="28"/>
      <c r="NVG362" s="28"/>
      <c r="NVH362" s="28"/>
      <c r="NVI362" s="28"/>
      <c r="NVJ362" s="28"/>
      <c r="NVK362" s="28"/>
      <c r="NVL362" s="28"/>
      <c r="NVM362" s="28"/>
      <c r="NVN362" s="28"/>
      <c r="NVO362" s="28"/>
      <c r="NVP362" s="28"/>
      <c r="NVQ362" s="28"/>
      <c r="NVR362" s="28"/>
      <c r="NVS362" s="28"/>
      <c r="NVT362" s="28"/>
      <c r="NVU362" s="28"/>
      <c r="NVV362" s="28"/>
      <c r="NVW362" s="28"/>
      <c r="NVX362" s="28"/>
      <c r="NVY362" s="28"/>
      <c r="NVZ362" s="28"/>
      <c r="NWA362" s="28"/>
      <c r="NWB362" s="28"/>
      <c r="NWC362" s="28"/>
      <c r="NWD362" s="28"/>
      <c r="NWE362" s="28"/>
      <c r="NWF362" s="28"/>
      <c r="NWG362" s="28"/>
      <c r="NWH362" s="28"/>
      <c r="NWI362" s="28"/>
      <c r="NWJ362" s="28"/>
      <c r="NWK362" s="28"/>
      <c r="NWL362" s="28"/>
      <c r="NWM362" s="28"/>
      <c r="NWN362" s="28"/>
      <c r="NWO362" s="28"/>
      <c r="NWP362" s="28"/>
      <c r="NWQ362" s="28"/>
      <c r="NWR362" s="28"/>
      <c r="NWS362" s="28"/>
      <c r="NWT362" s="28"/>
      <c r="NWU362" s="28"/>
      <c r="NWV362" s="28"/>
      <c r="NWW362" s="28"/>
      <c r="NWX362" s="28"/>
      <c r="NWY362" s="28"/>
      <c r="NWZ362" s="28"/>
      <c r="NXA362" s="28"/>
      <c r="NXB362" s="28"/>
      <c r="NXC362" s="28"/>
      <c r="NXD362" s="28"/>
      <c r="NXE362" s="28"/>
      <c r="NXF362" s="28"/>
      <c r="NXG362" s="28"/>
      <c r="NXH362" s="28"/>
      <c r="NXI362" s="28"/>
      <c r="NXJ362" s="28"/>
      <c r="NXK362" s="28"/>
      <c r="NXL362" s="28"/>
      <c r="NXM362" s="28"/>
      <c r="NXN362" s="28"/>
      <c r="NXO362" s="28"/>
      <c r="NXP362" s="28"/>
      <c r="NXQ362" s="28"/>
      <c r="NXR362" s="28"/>
      <c r="NXS362" s="28"/>
      <c r="NXT362" s="28"/>
      <c r="NXU362" s="28"/>
      <c r="NXV362" s="28"/>
      <c r="NXW362" s="28"/>
      <c r="NXX362" s="28"/>
      <c r="NXY362" s="28"/>
      <c r="NXZ362" s="28"/>
      <c r="NYA362" s="28"/>
      <c r="NYB362" s="28"/>
      <c r="NYC362" s="28"/>
      <c r="NYD362" s="28"/>
      <c r="NYE362" s="28"/>
      <c r="NYF362" s="28"/>
      <c r="NYG362" s="28"/>
      <c r="NYH362" s="28"/>
      <c r="NYI362" s="28"/>
      <c r="NYJ362" s="28"/>
      <c r="NYK362" s="28"/>
      <c r="NYL362" s="28"/>
      <c r="NYM362" s="28"/>
      <c r="NYN362" s="28"/>
      <c r="NYO362" s="28"/>
      <c r="NYP362" s="28"/>
      <c r="NYQ362" s="28"/>
      <c r="NYR362" s="28"/>
      <c r="NYS362" s="28"/>
      <c r="NYT362" s="28"/>
      <c r="NYU362" s="28"/>
      <c r="NYV362" s="28"/>
      <c r="NYW362" s="28"/>
      <c r="NYX362" s="28"/>
      <c r="NYY362" s="28"/>
      <c r="NYZ362" s="28"/>
      <c r="NZA362" s="28"/>
      <c r="NZB362" s="28"/>
      <c r="NZC362" s="28"/>
      <c r="NZD362" s="28"/>
      <c r="NZE362" s="28"/>
      <c r="NZF362" s="28"/>
      <c r="NZG362" s="28"/>
      <c r="NZH362" s="28"/>
      <c r="NZI362" s="28"/>
      <c r="NZJ362" s="28"/>
      <c r="NZK362" s="28"/>
      <c r="NZL362" s="28"/>
      <c r="NZM362" s="28"/>
      <c r="NZN362" s="28"/>
      <c r="NZO362" s="28"/>
      <c r="NZP362" s="28"/>
      <c r="NZQ362" s="28"/>
      <c r="NZR362" s="28"/>
      <c r="NZS362" s="28"/>
      <c r="NZT362" s="28"/>
      <c r="NZU362" s="28"/>
      <c r="NZV362" s="28"/>
      <c r="NZW362" s="28"/>
      <c r="NZX362" s="28"/>
      <c r="NZY362" s="28"/>
      <c r="NZZ362" s="28"/>
      <c r="OAA362" s="28"/>
      <c r="OAB362" s="28"/>
      <c r="OAC362" s="28"/>
      <c r="OAD362" s="28"/>
      <c r="OAE362" s="28"/>
      <c r="OAF362" s="28"/>
      <c r="OAG362" s="28"/>
      <c r="OAH362" s="28"/>
      <c r="OAI362" s="28"/>
      <c r="OAJ362" s="28"/>
      <c r="OAK362" s="28"/>
      <c r="OAL362" s="28"/>
      <c r="OAM362" s="28"/>
      <c r="OAN362" s="28"/>
      <c r="OAO362" s="28"/>
      <c r="OAP362" s="28"/>
      <c r="OAQ362" s="28"/>
      <c r="OAR362" s="28"/>
      <c r="OAS362" s="28"/>
      <c r="OAT362" s="28"/>
      <c r="OAU362" s="28"/>
      <c r="OAV362" s="28"/>
      <c r="OAW362" s="28"/>
      <c r="OAX362" s="28"/>
      <c r="OAY362" s="28"/>
      <c r="OAZ362" s="28"/>
      <c r="OBA362" s="28"/>
      <c r="OBB362" s="28"/>
      <c r="OBC362" s="28"/>
      <c r="OBD362" s="28"/>
      <c r="OBE362" s="28"/>
      <c r="OBF362" s="28"/>
      <c r="OBG362" s="28"/>
      <c r="OBH362" s="28"/>
      <c r="OBI362" s="28"/>
      <c r="OBJ362" s="28"/>
      <c r="OBK362" s="28"/>
      <c r="OBL362" s="28"/>
      <c r="OBM362" s="28"/>
      <c r="OBN362" s="28"/>
      <c r="OBO362" s="28"/>
      <c r="OBP362" s="28"/>
      <c r="OBQ362" s="28"/>
      <c r="OBR362" s="28"/>
      <c r="OBS362" s="28"/>
      <c r="OBT362" s="28"/>
      <c r="OBU362" s="28"/>
      <c r="OBV362" s="28"/>
      <c r="OBW362" s="28"/>
      <c r="OBX362" s="28"/>
      <c r="OBY362" s="28"/>
      <c r="OBZ362" s="28"/>
      <c r="OCA362" s="28"/>
      <c r="OCB362" s="28"/>
      <c r="OCC362" s="28"/>
      <c r="OCD362" s="28"/>
      <c r="OCE362" s="28"/>
      <c r="OCF362" s="28"/>
      <c r="OCG362" s="28"/>
      <c r="OCH362" s="28"/>
      <c r="OCI362" s="28"/>
      <c r="OCJ362" s="28"/>
      <c r="OCK362" s="28"/>
      <c r="OCL362" s="28"/>
      <c r="OCM362" s="28"/>
      <c r="OCN362" s="28"/>
      <c r="OCO362" s="28"/>
      <c r="OCP362" s="28"/>
      <c r="OCQ362" s="28"/>
      <c r="OCR362" s="28"/>
      <c r="OCS362" s="28"/>
      <c r="OCT362" s="28"/>
      <c r="OCU362" s="28"/>
      <c r="OCV362" s="28"/>
      <c r="OCW362" s="28"/>
      <c r="OCX362" s="28"/>
      <c r="OCY362" s="28"/>
      <c r="OCZ362" s="28"/>
      <c r="ODA362" s="28"/>
      <c r="ODB362" s="28"/>
      <c r="ODC362" s="28"/>
      <c r="ODD362" s="28"/>
      <c r="ODE362" s="28"/>
      <c r="ODF362" s="28"/>
      <c r="ODG362" s="28"/>
      <c r="ODH362" s="28"/>
      <c r="ODI362" s="28"/>
      <c r="ODJ362" s="28"/>
      <c r="ODK362" s="28"/>
      <c r="ODL362" s="28"/>
      <c r="ODM362" s="28"/>
      <c r="ODN362" s="28"/>
      <c r="ODO362" s="28"/>
      <c r="ODP362" s="28"/>
      <c r="ODQ362" s="28"/>
      <c r="ODR362" s="28"/>
      <c r="ODS362" s="28"/>
      <c r="ODT362" s="28"/>
      <c r="ODU362" s="28"/>
      <c r="ODV362" s="28"/>
      <c r="ODW362" s="28"/>
      <c r="ODX362" s="28"/>
      <c r="ODY362" s="28"/>
      <c r="ODZ362" s="28"/>
      <c r="OEA362" s="28"/>
      <c r="OEB362" s="28"/>
      <c r="OEC362" s="28"/>
      <c r="OED362" s="28"/>
      <c r="OEE362" s="28"/>
      <c r="OEF362" s="28"/>
      <c r="OEG362" s="28"/>
      <c r="OEH362" s="28"/>
      <c r="OEI362" s="28"/>
      <c r="OEJ362" s="28"/>
      <c r="OEK362" s="28"/>
      <c r="OEL362" s="28"/>
      <c r="OEM362" s="28"/>
      <c r="OEN362" s="28"/>
      <c r="OEO362" s="28"/>
      <c r="OEP362" s="28"/>
      <c r="OEQ362" s="28"/>
      <c r="OER362" s="28"/>
      <c r="OES362" s="28"/>
      <c r="OET362" s="28"/>
      <c r="OEU362" s="28"/>
      <c r="OEV362" s="28"/>
      <c r="OEW362" s="28"/>
      <c r="OEX362" s="28"/>
      <c r="OEY362" s="28"/>
      <c r="OEZ362" s="28"/>
      <c r="OFA362" s="28"/>
      <c r="OFB362" s="28"/>
      <c r="OFC362" s="28"/>
      <c r="OFD362" s="28"/>
      <c r="OFE362" s="28"/>
      <c r="OFF362" s="28"/>
      <c r="OFG362" s="28"/>
      <c r="OFH362" s="28"/>
      <c r="OFI362" s="28"/>
      <c r="OFJ362" s="28"/>
      <c r="OFK362" s="28"/>
      <c r="OFL362" s="28"/>
      <c r="OFM362" s="28"/>
      <c r="OFN362" s="28"/>
      <c r="OFO362" s="28"/>
      <c r="OFP362" s="28"/>
      <c r="OFQ362" s="28"/>
      <c r="OFR362" s="28"/>
      <c r="OFS362" s="28"/>
      <c r="OFT362" s="28"/>
      <c r="OFU362" s="28"/>
      <c r="OFV362" s="28"/>
      <c r="OFW362" s="28"/>
      <c r="OFX362" s="28"/>
      <c r="OFY362" s="28"/>
      <c r="OFZ362" s="28"/>
      <c r="OGA362" s="28"/>
      <c r="OGB362" s="28"/>
      <c r="OGC362" s="28"/>
      <c r="OGD362" s="28"/>
      <c r="OGE362" s="28"/>
      <c r="OGF362" s="28"/>
      <c r="OGG362" s="28"/>
      <c r="OGH362" s="28"/>
      <c r="OGI362" s="28"/>
      <c r="OGJ362" s="28"/>
      <c r="OGK362" s="28"/>
      <c r="OGL362" s="28"/>
      <c r="OGM362" s="28"/>
      <c r="OGN362" s="28"/>
      <c r="OGO362" s="28"/>
      <c r="OGP362" s="28"/>
      <c r="OGQ362" s="28"/>
      <c r="OGR362" s="28"/>
      <c r="OGS362" s="28"/>
      <c r="OGT362" s="28"/>
      <c r="OGU362" s="28"/>
      <c r="OGV362" s="28"/>
      <c r="OGW362" s="28"/>
      <c r="OGX362" s="28"/>
      <c r="OGY362" s="28"/>
      <c r="OGZ362" s="28"/>
      <c r="OHA362" s="28"/>
      <c r="OHB362" s="28"/>
      <c r="OHC362" s="28"/>
      <c r="OHD362" s="28"/>
      <c r="OHE362" s="28"/>
      <c r="OHF362" s="28"/>
      <c r="OHG362" s="28"/>
      <c r="OHH362" s="28"/>
      <c r="OHI362" s="28"/>
      <c r="OHJ362" s="28"/>
      <c r="OHK362" s="28"/>
      <c r="OHL362" s="28"/>
      <c r="OHM362" s="28"/>
      <c r="OHN362" s="28"/>
      <c r="OHO362" s="28"/>
      <c r="OHP362" s="28"/>
      <c r="OHQ362" s="28"/>
      <c r="OHR362" s="28"/>
      <c r="OHS362" s="28"/>
      <c r="OHT362" s="28"/>
      <c r="OHU362" s="28"/>
      <c r="OHV362" s="28"/>
      <c r="OHW362" s="28"/>
      <c r="OHX362" s="28"/>
      <c r="OHY362" s="28"/>
      <c r="OHZ362" s="28"/>
      <c r="OIA362" s="28"/>
      <c r="OIB362" s="28"/>
      <c r="OIC362" s="28"/>
      <c r="OID362" s="28"/>
      <c r="OIE362" s="28"/>
      <c r="OIF362" s="28"/>
      <c r="OIG362" s="28"/>
      <c r="OIH362" s="28"/>
      <c r="OII362" s="28"/>
      <c r="OIJ362" s="28"/>
      <c r="OIK362" s="28"/>
      <c r="OIL362" s="28"/>
      <c r="OIM362" s="28"/>
      <c r="OIN362" s="28"/>
      <c r="OIO362" s="28"/>
      <c r="OIP362" s="28"/>
      <c r="OIQ362" s="28"/>
      <c r="OIR362" s="28"/>
      <c r="OIS362" s="28"/>
      <c r="OIT362" s="28"/>
      <c r="OIU362" s="28"/>
      <c r="OIV362" s="28"/>
      <c r="OIW362" s="28"/>
      <c r="OIX362" s="28"/>
      <c r="OIY362" s="28"/>
      <c r="OIZ362" s="28"/>
      <c r="OJA362" s="28"/>
      <c r="OJB362" s="28"/>
      <c r="OJC362" s="28"/>
      <c r="OJD362" s="28"/>
      <c r="OJE362" s="28"/>
      <c r="OJF362" s="28"/>
      <c r="OJG362" s="28"/>
      <c r="OJH362" s="28"/>
      <c r="OJI362" s="28"/>
      <c r="OJJ362" s="28"/>
      <c r="OJK362" s="28"/>
      <c r="OJL362" s="28"/>
      <c r="OJM362" s="28"/>
      <c r="OJN362" s="28"/>
      <c r="OJO362" s="28"/>
      <c r="OJP362" s="28"/>
      <c r="OJQ362" s="28"/>
      <c r="OJR362" s="28"/>
      <c r="OJS362" s="28"/>
      <c r="OJT362" s="28"/>
      <c r="OJU362" s="28"/>
      <c r="OJV362" s="28"/>
      <c r="OJW362" s="28"/>
      <c r="OJX362" s="28"/>
      <c r="OJY362" s="28"/>
      <c r="OJZ362" s="28"/>
      <c r="OKA362" s="28"/>
      <c r="OKB362" s="28"/>
      <c r="OKC362" s="28"/>
      <c r="OKD362" s="28"/>
      <c r="OKE362" s="28"/>
      <c r="OKF362" s="28"/>
      <c r="OKG362" s="28"/>
      <c r="OKH362" s="28"/>
      <c r="OKI362" s="28"/>
      <c r="OKJ362" s="28"/>
      <c r="OKK362" s="28"/>
      <c r="OKL362" s="28"/>
      <c r="OKM362" s="28"/>
      <c r="OKN362" s="28"/>
      <c r="OKO362" s="28"/>
      <c r="OKP362" s="28"/>
      <c r="OKQ362" s="28"/>
      <c r="OKR362" s="28"/>
      <c r="OKS362" s="28"/>
      <c r="OKT362" s="28"/>
      <c r="OKU362" s="28"/>
      <c r="OKV362" s="28"/>
      <c r="OKW362" s="28"/>
      <c r="OKX362" s="28"/>
      <c r="OKY362" s="28"/>
      <c r="OKZ362" s="28"/>
      <c r="OLA362" s="28"/>
      <c r="OLB362" s="28"/>
      <c r="OLC362" s="28"/>
      <c r="OLD362" s="28"/>
      <c r="OLE362" s="28"/>
      <c r="OLF362" s="28"/>
      <c r="OLG362" s="28"/>
      <c r="OLH362" s="28"/>
      <c r="OLI362" s="28"/>
      <c r="OLJ362" s="28"/>
      <c r="OLK362" s="28"/>
      <c r="OLL362" s="28"/>
      <c r="OLM362" s="28"/>
      <c r="OLN362" s="28"/>
      <c r="OLO362" s="28"/>
      <c r="OLP362" s="28"/>
      <c r="OLQ362" s="28"/>
      <c r="OLR362" s="28"/>
      <c r="OLS362" s="28"/>
      <c r="OLT362" s="28"/>
      <c r="OLU362" s="28"/>
      <c r="OLV362" s="28"/>
      <c r="OLW362" s="28"/>
      <c r="OLX362" s="28"/>
      <c r="OLY362" s="28"/>
      <c r="OLZ362" s="28"/>
      <c r="OMA362" s="28"/>
      <c r="OMB362" s="28"/>
      <c r="OMC362" s="28"/>
      <c r="OMD362" s="28"/>
      <c r="OME362" s="28"/>
      <c r="OMF362" s="28"/>
      <c r="OMG362" s="28"/>
      <c r="OMH362" s="28"/>
      <c r="OMI362" s="28"/>
      <c r="OMJ362" s="28"/>
      <c r="OMK362" s="28"/>
      <c r="OML362" s="28"/>
      <c r="OMM362" s="28"/>
      <c r="OMN362" s="28"/>
      <c r="OMO362" s="28"/>
      <c r="OMP362" s="28"/>
      <c r="OMQ362" s="28"/>
      <c r="OMR362" s="28"/>
      <c r="OMS362" s="28"/>
      <c r="OMT362" s="28"/>
      <c r="OMU362" s="28"/>
      <c r="OMV362" s="28"/>
      <c r="OMW362" s="28"/>
      <c r="OMX362" s="28"/>
      <c r="OMY362" s="28"/>
      <c r="OMZ362" s="28"/>
      <c r="ONA362" s="28"/>
      <c r="ONB362" s="28"/>
      <c r="ONC362" s="28"/>
      <c r="OND362" s="28"/>
      <c r="ONE362" s="28"/>
      <c r="ONF362" s="28"/>
      <c r="ONG362" s="28"/>
      <c r="ONH362" s="28"/>
      <c r="ONI362" s="28"/>
      <c r="ONJ362" s="28"/>
      <c r="ONK362" s="28"/>
      <c r="ONL362" s="28"/>
      <c r="ONM362" s="28"/>
      <c r="ONN362" s="28"/>
      <c r="ONO362" s="28"/>
      <c r="ONP362" s="28"/>
      <c r="ONQ362" s="28"/>
      <c r="ONR362" s="28"/>
      <c r="ONS362" s="28"/>
      <c r="ONT362" s="28"/>
      <c r="ONU362" s="28"/>
      <c r="ONV362" s="28"/>
      <c r="ONW362" s="28"/>
      <c r="ONX362" s="28"/>
      <c r="ONY362" s="28"/>
      <c r="ONZ362" s="28"/>
      <c r="OOA362" s="28"/>
      <c r="OOB362" s="28"/>
      <c r="OOC362" s="28"/>
      <c r="OOD362" s="28"/>
      <c r="OOE362" s="28"/>
      <c r="OOF362" s="28"/>
      <c r="OOG362" s="28"/>
      <c r="OOH362" s="28"/>
      <c r="OOI362" s="28"/>
      <c r="OOJ362" s="28"/>
      <c r="OOK362" s="28"/>
      <c r="OOL362" s="28"/>
      <c r="OOM362" s="28"/>
      <c r="OON362" s="28"/>
      <c r="OOO362" s="28"/>
      <c r="OOP362" s="28"/>
      <c r="OOQ362" s="28"/>
      <c r="OOR362" s="28"/>
      <c r="OOS362" s="28"/>
      <c r="OOT362" s="28"/>
      <c r="OOU362" s="28"/>
      <c r="OOV362" s="28"/>
      <c r="OOW362" s="28"/>
      <c r="OOX362" s="28"/>
      <c r="OOY362" s="28"/>
      <c r="OOZ362" s="28"/>
      <c r="OPA362" s="28"/>
      <c r="OPB362" s="28"/>
      <c r="OPC362" s="28"/>
      <c r="OPD362" s="28"/>
      <c r="OPE362" s="28"/>
      <c r="OPF362" s="28"/>
      <c r="OPG362" s="28"/>
      <c r="OPH362" s="28"/>
      <c r="OPI362" s="28"/>
      <c r="OPJ362" s="28"/>
      <c r="OPK362" s="28"/>
      <c r="OPL362" s="28"/>
      <c r="OPM362" s="28"/>
      <c r="OPN362" s="28"/>
      <c r="OPO362" s="28"/>
      <c r="OPP362" s="28"/>
      <c r="OPQ362" s="28"/>
      <c r="OPR362" s="28"/>
      <c r="OPS362" s="28"/>
      <c r="OPT362" s="28"/>
      <c r="OPU362" s="28"/>
      <c r="OPV362" s="28"/>
      <c r="OPW362" s="28"/>
      <c r="OPX362" s="28"/>
      <c r="OPY362" s="28"/>
      <c r="OPZ362" s="28"/>
      <c r="OQA362" s="28"/>
      <c r="OQB362" s="28"/>
      <c r="OQC362" s="28"/>
      <c r="OQD362" s="28"/>
      <c r="OQE362" s="28"/>
      <c r="OQF362" s="28"/>
      <c r="OQG362" s="28"/>
      <c r="OQH362" s="28"/>
      <c r="OQI362" s="28"/>
      <c r="OQJ362" s="28"/>
      <c r="OQK362" s="28"/>
      <c r="OQL362" s="28"/>
      <c r="OQM362" s="28"/>
      <c r="OQN362" s="28"/>
      <c r="OQO362" s="28"/>
      <c r="OQP362" s="28"/>
      <c r="OQQ362" s="28"/>
      <c r="OQR362" s="28"/>
      <c r="OQS362" s="28"/>
      <c r="OQT362" s="28"/>
      <c r="OQU362" s="28"/>
      <c r="OQV362" s="28"/>
      <c r="OQW362" s="28"/>
      <c r="OQX362" s="28"/>
      <c r="OQY362" s="28"/>
      <c r="OQZ362" s="28"/>
      <c r="ORA362" s="28"/>
      <c r="ORB362" s="28"/>
      <c r="ORC362" s="28"/>
      <c r="ORD362" s="28"/>
      <c r="ORE362" s="28"/>
      <c r="ORF362" s="28"/>
      <c r="ORG362" s="28"/>
      <c r="ORH362" s="28"/>
      <c r="ORI362" s="28"/>
      <c r="ORJ362" s="28"/>
      <c r="ORK362" s="28"/>
      <c r="ORL362" s="28"/>
      <c r="ORM362" s="28"/>
      <c r="ORN362" s="28"/>
      <c r="ORO362" s="28"/>
      <c r="ORP362" s="28"/>
      <c r="ORQ362" s="28"/>
      <c r="ORR362" s="28"/>
      <c r="ORS362" s="28"/>
      <c r="ORT362" s="28"/>
      <c r="ORU362" s="28"/>
      <c r="ORV362" s="28"/>
      <c r="ORW362" s="28"/>
      <c r="ORX362" s="28"/>
      <c r="ORY362" s="28"/>
      <c r="ORZ362" s="28"/>
      <c r="OSA362" s="28"/>
      <c r="OSB362" s="28"/>
      <c r="OSC362" s="28"/>
      <c r="OSD362" s="28"/>
      <c r="OSE362" s="28"/>
      <c r="OSF362" s="28"/>
      <c r="OSG362" s="28"/>
      <c r="OSH362" s="28"/>
      <c r="OSI362" s="28"/>
      <c r="OSJ362" s="28"/>
      <c r="OSK362" s="28"/>
      <c r="OSL362" s="28"/>
      <c r="OSM362" s="28"/>
      <c r="OSN362" s="28"/>
      <c r="OSO362" s="28"/>
      <c r="OSP362" s="28"/>
      <c r="OSQ362" s="28"/>
      <c r="OSR362" s="28"/>
      <c r="OSS362" s="28"/>
      <c r="OST362" s="28"/>
      <c r="OSU362" s="28"/>
      <c r="OSV362" s="28"/>
      <c r="OSW362" s="28"/>
      <c r="OSX362" s="28"/>
      <c r="OSY362" s="28"/>
      <c r="OSZ362" s="28"/>
      <c r="OTA362" s="28"/>
      <c r="OTB362" s="28"/>
      <c r="OTC362" s="28"/>
      <c r="OTD362" s="28"/>
      <c r="OTE362" s="28"/>
      <c r="OTF362" s="28"/>
      <c r="OTG362" s="28"/>
      <c r="OTH362" s="28"/>
      <c r="OTI362" s="28"/>
      <c r="OTJ362" s="28"/>
      <c r="OTK362" s="28"/>
      <c r="OTL362" s="28"/>
      <c r="OTM362" s="28"/>
      <c r="OTN362" s="28"/>
      <c r="OTO362" s="28"/>
      <c r="OTP362" s="28"/>
      <c r="OTQ362" s="28"/>
      <c r="OTR362" s="28"/>
      <c r="OTS362" s="28"/>
      <c r="OTT362" s="28"/>
      <c r="OTU362" s="28"/>
      <c r="OTV362" s="28"/>
      <c r="OTW362" s="28"/>
      <c r="OTX362" s="28"/>
      <c r="OTY362" s="28"/>
      <c r="OTZ362" s="28"/>
      <c r="OUA362" s="28"/>
      <c r="OUB362" s="28"/>
      <c r="OUC362" s="28"/>
      <c r="OUD362" s="28"/>
      <c r="OUE362" s="28"/>
      <c r="OUF362" s="28"/>
      <c r="OUG362" s="28"/>
      <c r="OUH362" s="28"/>
      <c r="OUI362" s="28"/>
      <c r="OUJ362" s="28"/>
      <c r="OUK362" s="28"/>
      <c r="OUL362" s="28"/>
      <c r="OUM362" s="28"/>
      <c r="OUN362" s="28"/>
      <c r="OUO362" s="28"/>
      <c r="OUP362" s="28"/>
      <c r="OUQ362" s="28"/>
      <c r="OUR362" s="28"/>
      <c r="OUS362" s="28"/>
      <c r="OUT362" s="28"/>
      <c r="OUU362" s="28"/>
      <c r="OUV362" s="28"/>
      <c r="OUW362" s="28"/>
      <c r="OUX362" s="28"/>
      <c r="OUY362" s="28"/>
      <c r="OUZ362" s="28"/>
      <c r="OVA362" s="28"/>
      <c r="OVB362" s="28"/>
      <c r="OVC362" s="28"/>
      <c r="OVD362" s="28"/>
      <c r="OVE362" s="28"/>
      <c r="OVF362" s="28"/>
      <c r="OVG362" s="28"/>
      <c r="OVH362" s="28"/>
      <c r="OVI362" s="28"/>
      <c r="OVJ362" s="28"/>
      <c r="OVK362" s="28"/>
      <c r="OVL362" s="28"/>
      <c r="OVM362" s="28"/>
      <c r="OVN362" s="28"/>
      <c r="OVO362" s="28"/>
      <c r="OVP362" s="28"/>
      <c r="OVQ362" s="28"/>
      <c r="OVR362" s="28"/>
      <c r="OVS362" s="28"/>
      <c r="OVT362" s="28"/>
      <c r="OVU362" s="28"/>
      <c r="OVV362" s="28"/>
      <c r="OVW362" s="28"/>
      <c r="OVX362" s="28"/>
      <c r="OVY362" s="28"/>
      <c r="OVZ362" s="28"/>
      <c r="OWA362" s="28"/>
      <c r="OWB362" s="28"/>
      <c r="OWC362" s="28"/>
      <c r="OWD362" s="28"/>
      <c r="OWE362" s="28"/>
      <c r="OWF362" s="28"/>
      <c r="OWG362" s="28"/>
      <c r="OWH362" s="28"/>
      <c r="OWI362" s="28"/>
      <c r="OWJ362" s="28"/>
      <c r="OWK362" s="28"/>
      <c r="OWL362" s="28"/>
      <c r="OWM362" s="28"/>
      <c r="OWN362" s="28"/>
      <c r="OWO362" s="28"/>
      <c r="OWP362" s="28"/>
      <c r="OWQ362" s="28"/>
      <c r="OWR362" s="28"/>
      <c r="OWS362" s="28"/>
      <c r="OWT362" s="28"/>
      <c r="OWU362" s="28"/>
      <c r="OWV362" s="28"/>
      <c r="OWW362" s="28"/>
      <c r="OWX362" s="28"/>
      <c r="OWY362" s="28"/>
      <c r="OWZ362" s="28"/>
      <c r="OXA362" s="28"/>
      <c r="OXB362" s="28"/>
      <c r="OXC362" s="28"/>
      <c r="OXD362" s="28"/>
      <c r="OXE362" s="28"/>
      <c r="OXF362" s="28"/>
      <c r="OXG362" s="28"/>
      <c r="OXH362" s="28"/>
      <c r="OXI362" s="28"/>
      <c r="OXJ362" s="28"/>
      <c r="OXK362" s="28"/>
      <c r="OXL362" s="28"/>
      <c r="OXM362" s="28"/>
      <c r="OXN362" s="28"/>
      <c r="OXO362" s="28"/>
      <c r="OXP362" s="28"/>
      <c r="OXQ362" s="28"/>
      <c r="OXR362" s="28"/>
      <c r="OXS362" s="28"/>
      <c r="OXT362" s="28"/>
      <c r="OXU362" s="28"/>
      <c r="OXV362" s="28"/>
      <c r="OXW362" s="28"/>
      <c r="OXX362" s="28"/>
      <c r="OXY362" s="28"/>
      <c r="OXZ362" s="28"/>
      <c r="OYA362" s="28"/>
      <c r="OYB362" s="28"/>
      <c r="OYC362" s="28"/>
      <c r="OYD362" s="28"/>
      <c r="OYE362" s="28"/>
      <c r="OYF362" s="28"/>
      <c r="OYG362" s="28"/>
      <c r="OYH362" s="28"/>
      <c r="OYI362" s="28"/>
      <c r="OYJ362" s="28"/>
      <c r="OYK362" s="28"/>
      <c r="OYL362" s="28"/>
      <c r="OYM362" s="28"/>
      <c r="OYN362" s="28"/>
      <c r="OYO362" s="28"/>
      <c r="OYP362" s="28"/>
      <c r="OYQ362" s="28"/>
      <c r="OYR362" s="28"/>
      <c r="OYS362" s="28"/>
      <c r="OYT362" s="28"/>
      <c r="OYU362" s="28"/>
      <c r="OYV362" s="28"/>
      <c r="OYW362" s="28"/>
      <c r="OYX362" s="28"/>
      <c r="OYY362" s="28"/>
      <c r="OYZ362" s="28"/>
      <c r="OZA362" s="28"/>
      <c r="OZB362" s="28"/>
      <c r="OZC362" s="28"/>
      <c r="OZD362" s="28"/>
      <c r="OZE362" s="28"/>
      <c r="OZF362" s="28"/>
      <c r="OZG362" s="28"/>
      <c r="OZH362" s="28"/>
      <c r="OZI362" s="28"/>
      <c r="OZJ362" s="28"/>
      <c r="OZK362" s="28"/>
      <c r="OZL362" s="28"/>
      <c r="OZM362" s="28"/>
      <c r="OZN362" s="28"/>
      <c r="OZO362" s="28"/>
      <c r="OZP362" s="28"/>
      <c r="OZQ362" s="28"/>
      <c r="OZR362" s="28"/>
      <c r="OZS362" s="28"/>
      <c r="OZT362" s="28"/>
      <c r="OZU362" s="28"/>
      <c r="OZV362" s="28"/>
      <c r="OZW362" s="28"/>
      <c r="OZX362" s="28"/>
      <c r="OZY362" s="28"/>
      <c r="OZZ362" s="28"/>
      <c r="PAA362" s="28"/>
      <c r="PAB362" s="28"/>
      <c r="PAC362" s="28"/>
      <c r="PAD362" s="28"/>
      <c r="PAE362" s="28"/>
      <c r="PAF362" s="28"/>
      <c r="PAG362" s="28"/>
      <c r="PAH362" s="28"/>
      <c r="PAI362" s="28"/>
      <c r="PAJ362" s="28"/>
      <c r="PAK362" s="28"/>
      <c r="PAL362" s="28"/>
      <c r="PAM362" s="28"/>
      <c r="PAN362" s="28"/>
      <c r="PAO362" s="28"/>
      <c r="PAP362" s="28"/>
      <c r="PAQ362" s="28"/>
      <c r="PAR362" s="28"/>
      <c r="PAS362" s="28"/>
      <c r="PAT362" s="28"/>
      <c r="PAU362" s="28"/>
      <c r="PAV362" s="28"/>
      <c r="PAW362" s="28"/>
      <c r="PAX362" s="28"/>
      <c r="PAY362" s="28"/>
      <c r="PAZ362" s="28"/>
      <c r="PBA362" s="28"/>
      <c r="PBB362" s="28"/>
      <c r="PBC362" s="28"/>
      <c r="PBD362" s="28"/>
      <c r="PBE362" s="28"/>
      <c r="PBF362" s="28"/>
      <c r="PBG362" s="28"/>
      <c r="PBH362" s="28"/>
      <c r="PBI362" s="28"/>
      <c r="PBJ362" s="28"/>
      <c r="PBK362" s="28"/>
      <c r="PBL362" s="28"/>
      <c r="PBM362" s="28"/>
      <c r="PBN362" s="28"/>
      <c r="PBO362" s="28"/>
      <c r="PBP362" s="28"/>
      <c r="PBQ362" s="28"/>
      <c r="PBR362" s="28"/>
      <c r="PBS362" s="28"/>
      <c r="PBT362" s="28"/>
      <c r="PBU362" s="28"/>
      <c r="PBV362" s="28"/>
      <c r="PBW362" s="28"/>
      <c r="PBX362" s="28"/>
      <c r="PBY362" s="28"/>
      <c r="PBZ362" s="28"/>
      <c r="PCA362" s="28"/>
      <c r="PCB362" s="28"/>
      <c r="PCC362" s="28"/>
      <c r="PCD362" s="28"/>
      <c r="PCE362" s="28"/>
      <c r="PCF362" s="28"/>
      <c r="PCG362" s="28"/>
      <c r="PCH362" s="28"/>
      <c r="PCI362" s="28"/>
      <c r="PCJ362" s="28"/>
      <c r="PCK362" s="28"/>
      <c r="PCL362" s="28"/>
      <c r="PCM362" s="28"/>
      <c r="PCN362" s="28"/>
      <c r="PCO362" s="28"/>
      <c r="PCP362" s="28"/>
      <c r="PCQ362" s="28"/>
      <c r="PCR362" s="28"/>
      <c r="PCS362" s="28"/>
      <c r="PCT362" s="28"/>
      <c r="PCU362" s="28"/>
      <c r="PCV362" s="28"/>
      <c r="PCW362" s="28"/>
      <c r="PCX362" s="28"/>
      <c r="PCY362" s="28"/>
      <c r="PCZ362" s="28"/>
      <c r="PDA362" s="28"/>
      <c r="PDB362" s="28"/>
      <c r="PDC362" s="28"/>
      <c r="PDD362" s="28"/>
      <c r="PDE362" s="28"/>
      <c r="PDF362" s="28"/>
      <c r="PDG362" s="28"/>
      <c r="PDH362" s="28"/>
      <c r="PDI362" s="28"/>
      <c r="PDJ362" s="28"/>
      <c r="PDK362" s="28"/>
      <c r="PDL362" s="28"/>
      <c r="PDM362" s="28"/>
      <c r="PDN362" s="28"/>
      <c r="PDO362" s="28"/>
      <c r="PDP362" s="28"/>
      <c r="PDQ362" s="28"/>
      <c r="PDR362" s="28"/>
      <c r="PDS362" s="28"/>
      <c r="PDT362" s="28"/>
      <c r="PDU362" s="28"/>
      <c r="PDV362" s="28"/>
      <c r="PDW362" s="28"/>
      <c r="PDX362" s="28"/>
      <c r="PDY362" s="28"/>
      <c r="PDZ362" s="28"/>
      <c r="PEA362" s="28"/>
      <c r="PEB362" s="28"/>
      <c r="PEC362" s="28"/>
      <c r="PED362" s="28"/>
      <c r="PEE362" s="28"/>
      <c r="PEF362" s="28"/>
      <c r="PEG362" s="28"/>
      <c r="PEH362" s="28"/>
      <c r="PEI362" s="28"/>
      <c r="PEJ362" s="28"/>
      <c r="PEK362" s="28"/>
      <c r="PEL362" s="28"/>
      <c r="PEM362" s="28"/>
      <c r="PEN362" s="28"/>
      <c r="PEO362" s="28"/>
      <c r="PEP362" s="28"/>
      <c r="PEQ362" s="28"/>
      <c r="PER362" s="28"/>
      <c r="PES362" s="28"/>
      <c r="PET362" s="28"/>
      <c r="PEU362" s="28"/>
      <c r="PEV362" s="28"/>
      <c r="PEW362" s="28"/>
      <c r="PEX362" s="28"/>
      <c r="PEY362" s="28"/>
      <c r="PEZ362" s="28"/>
      <c r="PFA362" s="28"/>
      <c r="PFB362" s="28"/>
      <c r="PFC362" s="28"/>
      <c r="PFD362" s="28"/>
      <c r="PFE362" s="28"/>
      <c r="PFF362" s="28"/>
      <c r="PFG362" s="28"/>
      <c r="PFH362" s="28"/>
      <c r="PFI362" s="28"/>
      <c r="PFJ362" s="28"/>
      <c r="PFK362" s="28"/>
      <c r="PFL362" s="28"/>
      <c r="PFM362" s="28"/>
      <c r="PFN362" s="28"/>
      <c r="PFO362" s="28"/>
      <c r="PFP362" s="28"/>
      <c r="PFQ362" s="28"/>
      <c r="PFR362" s="28"/>
      <c r="PFS362" s="28"/>
      <c r="PFT362" s="28"/>
      <c r="PFU362" s="28"/>
      <c r="PFV362" s="28"/>
      <c r="PFW362" s="28"/>
      <c r="PFX362" s="28"/>
      <c r="PFY362" s="28"/>
      <c r="PFZ362" s="28"/>
      <c r="PGA362" s="28"/>
      <c r="PGB362" s="28"/>
      <c r="PGC362" s="28"/>
      <c r="PGD362" s="28"/>
      <c r="PGE362" s="28"/>
      <c r="PGF362" s="28"/>
      <c r="PGG362" s="28"/>
      <c r="PGH362" s="28"/>
      <c r="PGI362" s="28"/>
      <c r="PGJ362" s="28"/>
      <c r="PGK362" s="28"/>
      <c r="PGL362" s="28"/>
      <c r="PGM362" s="28"/>
      <c r="PGN362" s="28"/>
      <c r="PGO362" s="28"/>
      <c r="PGP362" s="28"/>
      <c r="PGQ362" s="28"/>
      <c r="PGR362" s="28"/>
      <c r="PGS362" s="28"/>
      <c r="PGT362" s="28"/>
      <c r="PGU362" s="28"/>
      <c r="PGV362" s="28"/>
      <c r="PGW362" s="28"/>
      <c r="PGX362" s="28"/>
      <c r="PGY362" s="28"/>
      <c r="PGZ362" s="28"/>
      <c r="PHA362" s="28"/>
      <c r="PHB362" s="28"/>
      <c r="PHC362" s="28"/>
      <c r="PHD362" s="28"/>
      <c r="PHE362" s="28"/>
      <c r="PHF362" s="28"/>
      <c r="PHG362" s="28"/>
      <c r="PHH362" s="28"/>
      <c r="PHI362" s="28"/>
      <c r="PHJ362" s="28"/>
      <c r="PHK362" s="28"/>
      <c r="PHL362" s="28"/>
      <c r="PHM362" s="28"/>
      <c r="PHN362" s="28"/>
      <c r="PHO362" s="28"/>
      <c r="PHP362" s="28"/>
      <c r="PHQ362" s="28"/>
      <c r="PHR362" s="28"/>
      <c r="PHS362" s="28"/>
      <c r="PHT362" s="28"/>
      <c r="PHU362" s="28"/>
      <c r="PHV362" s="28"/>
      <c r="PHW362" s="28"/>
      <c r="PHX362" s="28"/>
      <c r="PHY362" s="28"/>
      <c r="PHZ362" s="28"/>
      <c r="PIA362" s="28"/>
      <c r="PIB362" s="28"/>
      <c r="PIC362" s="28"/>
      <c r="PID362" s="28"/>
      <c r="PIE362" s="28"/>
      <c r="PIF362" s="28"/>
      <c r="PIG362" s="28"/>
      <c r="PIH362" s="28"/>
      <c r="PII362" s="28"/>
      <c r="PIJ362" s="28"/>
      <c r="PIK362" s="28"/>
      <c r="PIL362" s="28"/>
      <c r="PIM362" s="28"/>
      <c r="PIN362" s="28"/>
      <c r="PIO362" s="28"/>
      <c r="PIP362" s="28"/>
      <c r="PIQ362" s="28"/>
      <c r="PIR362" s="28"/>
      <c r="PIS362" s="28"/>
      <c r="PIT362" s="28"/>
      <c r="PIU362" s="28"/>
      <c r="PIV362" s="28"/>
      <c r="PIW362" s="28"/>
      <c r="PIX362" s="28"/>
      <c r="PIY362" s="28"/>
      <c r="PIZ362" s="28"/>
      <c r="PJA362" s="28"/>
      <c r="PJB362" s="28"/>
      <c r="PJC362" s="28"/>
      <c r="PJD362" s="28"/>
      <c r="PJE362" s="28"/>
      <c r="PJF362" s="28"/>
      <c r="PJG362" s="28"/>
      <c r="PJH362" s="28"/>
      <c r="PJI362" s="28"/>
      <c r="PJJ362" s="28"/>
      <c r="PJK362" s="28"/>
      <c r="PJL362" s="28"/>
      <c r="PJM362" s="28"/>
      <c r="PJN362" s="28"/>
      <c r="PJO362" s="28"/>
      <c r="PJP362" s="28"/>
      <c r="PJQ362" s="28"/>
      <c r="PJR362" s="28"/>
      <c r="PJS362" s="28"/>
      <c r="PJT362" s="28"/>
      <c r="PJU362" s="28"/>
      <c r="PJV362" s="28"/>
      <c r="PJW362" s="28"/>
      <c r="PJX362" s="28"/>
      <c r="PJY362" s="28"/>
      <c r="PJZ362" s="28"/>
      <c r="PKA362" s="28"/>
      <c r="PKB362" s="28"/>
      <c r="PKC362" s="28"/>
      <c r="PKD362" s="28"/>
      <c r="PKE362" s="28"/>
      <c r="PKF362" s="28"/>
      <c r="PKG362" s="28"/>
      <c r="PKH362" s="28"/>
      <c r="PKI362" s="28"/>
      <c r="PKJ362" s="28"/>
      <c r="PKK362" s="28"/>
      <c r="PKL362" s="28"/>
      <c r="PKM362" s="28"/>
      <c r="PKN362" s="28"/>
      <c r="PKO362" s="28"/>
      <c r="PKP362" s="28"/>
      <c r="PKQ362" s="28"/>
      <c r="PKR362" s="28"/>
      <c r="PKS362" s="28"/>
      <c r="PKT362" s="28"/>
      <c r="PKU362" s="28"/>
      <c r="PKV362" s="28"/>
      <c r="PKW362" s="28"/>
      <c r="PKX362" s="28"/>
      <c r="PKY362" s="28"/>
      <c r="PKZ362" s="28"/>
      <c r="PLA362" s="28"/>
      <c r="PLB362" s="28"/>
      <c r="PLC362" s="28"/>
      <c r="PLD362" s="28"/>
      <c r="PLE362" s="28"/>
      <c r="PLF362" s="28"/>
      <c r="PLG362" s="28"/>
      <c r="PLH362" s="28"/>
      <c r="PLI362" s="28"/>
      <c r="PLJ362" s="28"/>
      <c r="PLK362" s="28"/>
      <c r="PLL362" s="28"/>
      <c r="PLM362" s="28"/>
      <c r="PLN362" s="28"/>
      <c r="PLO362" s="28"/>
      <c r="PLP362" s="28"/>
      <c r="PLQ362" s="28"/>
      <c r="PLR362" s="28"/>
      <c r="PLS362" s="28"/>
      <c r="PLT362" s="28"/>
      <c r="PLU362" s="28"/>
      <c r="PLV362" s="28"/>
      <c r="PLW362" s="28"/>
      <c r="PLX362" s="28"/>
      <c r="PLY362" s="28"/>
      <c r="PLZ362" s="28"/>
      <c r="PMA362" s="28"/>
      <c r="PMB362" s="28"/>
      <c r="PMC362" s="28"/>
      <c r="PMD362" s="28"/>
      <c r="PME362" s="28"/>
      <c r="PMF362" s="28"/>
      <c r="PMG362" s="28"/>
      <c r="PMH362" s="28"/>
      <c r="PMI362" s="28"/>
      <c r="PMJ362" s="28"/>
      <c r="PMK362" s="28"/>
      <c r="PML362" s="28"/>
      <c r="PMM362" s="28"/>
      <c r="PMN362" s="28"/>
      <c r="PMO362" s="28"/>
      <c r="PMP362" s="28"/>
      <c r="PMQ362" s="28"/>
      <c r="PMR362" s="28"/>
      <c r="PMS362" s="28"/>
      <c r="PMT362" s="28"/>
      <c r="PMU362" s="28"/>
      <c r="PMV362" s="28"/>
      <c r="PMW362" s="28"/>
      <c r="PMX362" s="28"/>
      <c r="PMY362" s="28"/>
      <c r="PMZ362" s="28"/>
      <c r="PNA362" s="28"/>
      <c r="PNB362" s="28"/>
      <c r="PNC362" s="28"/>
      <c r="PND362" s="28"/>
      <c r="PNE362" s="28"/>
      <c r="PNF362" s="28"/>
      <c r="PNG362" s="28"/>
      <c r="PNH362" s="28"/>
      <c r="PNI362" s="28"/>
      <c r="PNJ362" s="28"/>
      <c r="PNK362" s="28"/>
      <c r="PNL362" s="28"/>
      <c r="PNM362" s="28"/>
      <c r="PNN362" s="28"/>
      <c r="PNO362" s="28"/>
      <c r="PNP362" s="28"/>
      <c r="PNQ362" s="28"/>
      <c r="PNR362" s="28"/>
      <c r="PNS362" s="28"/>
      <c r="PNT362" s="28"/>
      <c r="PNU362" s="28"/>
      <c r="PNV362" s="28"/>
      <c r="PNW362" s="28"/>
      <c r="PNX362" s="28"/>
      <c r="PNY362" s="28"/>
      <c r="PNZ362" s="28"/>
      <c r="POA362" s="28"/>
      <c r="POB362" s="28"/>
      <c r="POC362" s="28"/>
      <c r="POD362" s="28"/>
      <c r="POE362" s="28"/>
      <c r="POF362" s="28"/>
      <c r="POG362" s="28"/>
      <c r="POH362" s="28"/>
      <c r="POI362" s="28"/>
      <c r="POJ362" s="28"/>
      <c r="POK362" s="28"/>
      <c r="POL362" s="28"/>
      <c r="POM362" s="28"/>
      <c r="PON362" s="28"/>
      <c r="POO362" s="28"/>
      <c r="POP362" s="28"/>
      <c r="POQ362" s="28"/>
      <c r="POR362" s="28"/>
      <c r="POS362" s="28"/>
      <c r="POT362" s="28"/>
      <c r="POU362" s="28"/>
      <c r="POV362" s="28"/>
      <c r="POW362" s="28"/>
      <c r="POX362" s="28"/>
      <c r="POY362" s="28"/>
      <c r="POZ362" s="28"/>
      <c r="PPA362" s="28"/>
      <c r="PPB362" s="28"/>
      <c r="PPC362" s="28"/>
      <c r="PPD362" s="28"/>
      <c r="PPE362" s="28"/>
      <c r="PPF362" s="28"/>
      <c r="PPG362" s="28"/>
      <c r="PPH362" s="28"/>
      <c r="PPI362" s="28"/>
      <c r="PPJ362" s="28"/>
      <c r="PPK362" s="28"/>
      <c r="PPL362" s="28"/>
      <c r="PPM362" s="28"/>
      <c r="PPN362" s="28"/>
      <c r="PPO362" s="28"/>
      <c r="PPP362" s="28"/>
      <c r="PPQ362" s="28"/>
      <c r="PPR362" s="28"/>
      <c r="PPS362" s="28"/>
      <c r="PPT362" s="28"/>
      <c r="PPU362" s="28"/>
      <c r="PPV362" s="28"/>
      <c r="PPW362" s="28"/>
      <c r="PPX362" s="28"/>
      <c r="PPY362" s="28"/>
      <c r="PPZ362" s="28"/>
      <c r="PQA362" s="28"/>
      <c r="PQB362" s="28"/>
      <c r="PQC362" s="28"/>
      <c r="PQD362" s="28"/>
      <c r="PQE362" s="28"/>
      <c r="PQF362" s="28"/>
      <c r="PQG362" s="28"/>
      <c r="PQH362" s="28"/>
      <c r="PQI362" s="28"/>
      <c r="PQJ362" s="28"/>
      <c r="PQK362" s="28"/>
      <c r="PQL362" s="28"/>
      <c r="PQM362" s="28"/>
      <c r="PQN362" s="28"/>
      <c r="PQO362" s="28"/>
      <c r="PQP362" s="28"/>
      <c r="PQQ362" s="28"/>
      <c r="PQR362" s="28"/>
      <c r="PQS362" s="28"/>
      <c r="PQT362" s="28"/>
      <c r="PQU362" s="28"/>
      <c r="PQV362" s="28"/>
      <c r="PQW362" s="28"/>
      <c r="PQX362" s="28"/>
      <c r="PQY362" s="28"/>
      <c r="PQZ362" s="28"/>
      <c r="PRA362" s="28"/>
      <c r="PRB362" s="28"/>
      <c r="PRC362" s="28"/>
      <c r="PRD362" s="28"/>
      <c r="PRE362" s="28"/>
      <c r="PRF362" s="28"/>
      <c r="PRG362" s="28"/>
      <c r="PRH362" s="28"/>
      <c r="PRI362" s="28"/>
      <c r="PRJ362" s="28"/>
      <c r="PRK362" s="28"/>
      <c r="PRL362" s="28"/>
      <c r="PRM362" s="28"/>
      <c r="PRN362" s="28"/>
      <c r="PRO362" s="28"/>
      <c r="PRP362" s="28"/>
      <c r="PRQ362" s="28"/>
      <c r="PRR362" s="28"/>
      <c r="PRS362" s="28"/>
      <c r="PRT362" s="28"/>
      <c r="PRU362" s="28"/>
      <c r="PRV362" s="28"/>
      <c r="PRW362" s="28"/>
      <c r="PRX362" s="28"/>
      <c r="PRY362" s="28"/>
      <c r="PRZ362" s="28"/>
      <c r="PSA362" s="28"/>
      <c r="PSB362" s="28"/>
      <c r="PSC362" s="28"/>
      <c r="PSD362" s="28"/>
      <c r="PSE362" s="28"/>
      <c r="PSF362" s="28"/>
      <c r="PSG362" s="28"/>
      <c r="PSH362" s="28"/>
      <c r="PSI362" s="28"/>
      <c r="PSJ362" s="28"/>
      <c r="PSK362" s="28"/>
      <c r="PSL362" s="28"/>
      <c r="PSM362" s="28"/>
      <c r="PSN362" s="28"/>
      <c r="PSO362" s="28"/>
      <c r="PSP362" s="28"/>
      <c r="PSQ362" s="28"/>
      <c r="PSR362" s="28"/>
      <c r="PSS362" s="28"/>
      <c r="PST362" s="28"/>
      <c r="PSU362" s="28"/>
      <c r="PSV362" s="28"/>
      <c r="PSW362" s="28"/>
      <c r="PSX362" s="28"/>
      <c r="PSY362" s="28"/>
      <c r="PSZ362" s="28"/>
      <c r="PTA362" s="28"/>
      <c r="PTB362" s="28"/>
      <c r="PTC362" s="28"/>
      <c r="PTD362" s="28"/>
      <c r="PTE362" s="28"/>
      <c r="PTF362" s="28"/>
      <c r="PTG362" s="28"/>
      <c r="PTH362" s="28"/>
      <c r="PTI362" s="28"/>
      <c r="PTJ362" s="28"/>
      <c r="PTK362" s="28"/>
      <c r="PTL362" s="28"/>
      <c r="PTM362" s="28"/>
      <c r="PTN362" s="28"/>
      <c r="PTO362" s="28"/>
      <c r="PTP362" s="28"/>
      <c r="PTQ362" s="28"/>
      <c r="PTR362" s="28"/>
      <c r="PTS362" s="28"/>
      <c r="PTT362" s="28"/>
      <c r="PTU362" s="28"/>
      <c r="PTV362" s="28"/>
      <c r="PTW362" s="28"/>
      <c r="PTX362" s="28"/>
      <c r="PTY362" s="28"/>
      <c r="PTZ362" s="28"/>
      <c r="PUA362" s="28"/>
      <c r="PUB362" s="28"/>
      <c r="PUC362" s="28"/>
      <c r="PUD362" s="28"/>
      <c r="PUE362" s="28"/>
      <c r="PUF362" s="28"/>
      <c r="PUG362" s="28"/>
      <c r="PUH362" s="28"/>
      <c r="PUI362" s="28"/>
      <c r="PUJ362" s="28"/>
      <c r="PUK362" s="28"/>
      <c r="PUL362" s="28"/>
      <c r="PUM362" s="28"/>
      <c r="PUN362" s="28"/>
      <c r="PUO362" s="28"/>
      <c r="PUP362" s="28"/>
      <c r="PUQ362" s="28"/>
      <c r="PUR362" s="28"/>
      <c r="PUS362" s="28"/>
      <c r="PUT362" s="28"/>
      <c r="PUU362" s="28"/>
      <c r="PUV362" s="28"/>
      <c r="PUW362" s="28"/>
      <c r="PUX362" s="28"/>
      <c r="PUY362" s="28"/>
      <c r="PUZ362" s="28"/>
      <c r="PVA362" s="28"/>
      <c r="PVB362" s="28"/>
      <c r="PVC362" s="28"/>
      <c r="PVD362" s="28"/>
      <c r="PVE362" s="28"/>
      <c r="PVF362" s="28"/>
      <c r="PVG362" s="28"/>
      <c r="PVH362" s="28"/>
      <c r="PVI362" s="28"/>
      <c r="PVJ362" s="28"/>
      <c r="PVK362" s="28"/>
      <c r="PVL362" s="28"/>
      <c r="PVM362" s="28"/>
      <c r="PVN362" s="28"/>
      <c r="PVO362" s="28"/>
      <c r="PVP362" s="28"/>
      <c r="PVQ362" s="28"/>
      <c r="PVR362" s="28"/>
      <c r="PVS362" s="28"/>
      <c r="PVT362" s="28"/>
      <c r="PVU362" s="28"/>
      <c r="PVV362" s="28"/>
      <c r="PVW362" s="28"/>
      <c r="PVX362" s="28"/>
      <c r="PVY362" s="28"/>
      <c r="PVZ362" s="28"/>
      <c r="PWA362" s="28"/>
      <c r="PWB362" s="28"/>
      <c r="PWC362" s="28"/>
      <c r="PWD362" s="28"/>
      <c r="PWE362" s="28"/>
      <c r="PWF362" s="28"/>
      <c r="PWG362" s="28"/>
      <c r="PWH362" s="28"/>
      <c r="PWI362" s="28"/>
      <c r="PWJ362" s="28"/>
      <c r="PWK362" s="28"/>
      <c r="PWL362" s="28"/>
      <c r="PWM362" s="28"/>
      <c r="PWN362" s="28"/>
      <c r="PWO362" s="28"/>
      <c r="PWP362" s="28"/>
      <c r="PWQ362" s="28"/>
      <c r="PWR362" s="28"/>
      <c r="PWS362" s="28"/>
      <c r="PWT362" s="28"/>
      <c r="PWU362" s="28"/>
      <c r="PWV362" s="28"/>
      <c r="PWW362" s="28"/>
      <c r="PWX362" s="28"/>
      <c r="PWY362" s="28"/>
      <c r="PWZ362" s="28"/>
      <c r="PXA362" s="28"/>
      <c r="PXB362" s="28"/>
      <c r="PXC362" s="28"/>
      <c r="PXD362" s="28"/>
      <c r="PXE362" s="28"/>
      <c r="PXF362" s="28"/>
      <c r="PXG362" s="28"/>
      <c r="PXH362" s="28"/>
      <c r="PXI362" s="28"/>
      <c r="PXJ362" s="28"/>
      <c r="PXK362" s="28"/>
      <c r="PXL362" s="28"/>
      <c r="PXM362" s="28"/>
      <c r="PXN362" s="28"/>
      <c r="PXO362" s="28"/>
      <c r="PXP362" s="28"/>
      <c r="PXQ362" s="28"/>
      <c r="PXR362" s="28"/>
      <c r="PXS362" s="28"/>
      <c r="PXT362" s="28"/>
      <c r="PXU362" s="28"/>
      <c r="PXV362" s="28"/>
      <c r="PXW362" s="28"/>
      <c r="PXX362" s="28"/>
      <c r="PXY362" s="28"/>
      <c r="PXZ362" s="28"/>
      <c r="PYA362" s="28"/>
      <c r="PYB362" s="28"/>
      <c r="PYC362" s="28"/>
      <c r="PYD362" s="28"/>
      <c r="PYE362" s="28"/>
      <c r="PYF362" s="28"/>
      <c r="PYG362" s="28"/>
      <c r="PYH362" s="28"/>
      <c r="PYI362" s="28"/>
      <c r="PYJ362" s="28"/>
      <c r="PYK362" s="28"/>
      <c r="PYL362" s="28"/>
      <c r="PYM362" s="28"/>
      <c r="PYN362" s="28"/>
      <c r="PYO362" s="28"/>
      <c r="PYP362" s="28"/>
      <c r="PYQ362" s="28"/>
      <c r="PYR362" s="28"/>
      <c r="PYS362" s="28"/>
      <c r="PYT362" s="28"/>
      <c r="PYU362" s="28"/>
      <c r="PYV362" s="28"/>
      <c r="PYW362" s="28"/>
      <c r="PYX362" s="28"/>
      <c r="PYY362" s="28"/>
      <c r="PYZ362" s="28"/>
      <c r="PZA362" s="28"/>
      <c r="PZB362" s="28"/>
      <c r="PZC362" s="28"/>
      <c r="PZD362" s="28"/>
      <c r="PZE362" s="28"/>
      <c r="PZF362" s="28"/>
      <c r="PZG362" s="28"/>
      <c r="PZH362" s="28"/>
      <c r="PZI362" s="28"/>
      <c r="PZJ362" s="28"/>
      <c r="PZK362" s="28"/>
      <c r="PZL362" s="28"/>
      <c r="PZM362" s="28"/>
      <c r="PZN362" s="28"/>
      <c r="PZO362" s="28"/>
      <c r="PZP362" s="28"/>
      <c r="PZQ362" s="28"/>
      <c r="PZR362" s="28"/>
      <c r="PZS362" s="28"/>
      <c r="PZT362" s="28"/>
      <c r="PZU362" s="28"/>
      <c r="PZV362" s="28"/>
      <c r="PZW362" s="28"/>
      <c r="PZX362" s="28"/>
      <c r="PZY362" s="28"/>
      <c r="PZZ362" s="28"/>
      <c r="QAA362" s="28"/>
      <c r="QAB362" s="28"/>
      <c r="QAC362" s="28"/>
      <c r="QAD362" s="28"/>
      <c r="QAE362" s="28"/>
      <c r="QAF362" s="28"/>
      <c r="QAG362" s="28"/>
      <c r="QAH362" s="28"/>
      <c r="QAI362" s="28"/>
      <c r="QAJ362" s="28"/>
      <c r="QAK362" s="28"/>
      <c r="QAL362" s="28"/>
      <c r="QAM362" s="28"/>
      <c r="QAN362" s="28"/>
      <c r="QAO362" s="28"/>
      <c r="QAP362" s="28"/>
      <c r="QAQ362" s="28"/>
      <c r="QAR362" s="28"/>
      <c r="QAS362" s="28"/>
      <c r="QAT362" s="28"/>
      <c r="QAU362" s="28"/>
      <c r="QAV362" s="28"/>
      <c r="QAW362" s="28"/>
      <c r="QAX362" s="28"/>
      <c r="QAY362" s="28"/>
      <c r="QAZ362" s="28"/>
      <c r="QBA362" s="28"/>
      <c r="QBB362" s="28"/>
      <c r="QBC362" s="28"/>
      <c r="QBD362" s="28"/>
      <c r="QBE362" s="28"/>
      <c r="QBF362" s="28"/>
      <c r="QBG362" s="28"/>
      <c r="QBH362" s="28"/>
      <c r="QBI362" s="28"/>
      <c r="QBJ362" s="28"/>
      <c r="QBK362" s="28"/>
      <c r="QBL362" s="28"/>
      <c r="QBM362" s="28"/>
      <c r="QBN362" s="28"/>
      <c r="QBO362" s="28"/>
      <c r="QBP362" s="28"/>
      <c r="QBQ362" s="28"/>
      <c r="QBR362" s="28"/>
      <c r="QBS362" s="28"/>
      <c r="QBT362" s="28"/>
      <c r="QBU362" s="28"/>
      <c r="QBV362" s="28"/>
      <c r="QBW362" s="28"/>
      <c r="QBX362" s="28"/>
      <c r="QBY362" s="28"/>
      <c r="QBZ362" s="28"/>
      <c r="QCA362" s="28"/>
      <c r="QCB362" s="28"/>
      <c r="QCC362" s="28"/>
      <c r="QCD362" s="28"/>
      <c r="QCE362" s="28"/>
      <c r="QCF362" s="28"/>
      <c r="QCG362" s="28"/>
      <c r="QCH362" s="28"/>
      <c r="QCI362" s="28"/>
      <c r="QCJ362" s="28"/>
      <c r="QCK362" s="28"/>
      <c r="QCL362" s="28"/>
      <c r="QCM362" s="28"/>
      <c r="QCN362" s="28"/>
      <c r="QCO362" s="28"/>
      <c r="QCP362" s="28"/>
      <c r="QCQ362" s="28"/>
      <c r="QCR362" s="28"/>
      <c r="QCS362" s="28"/>
      <c r="QCT362" s="28"/>
      <c r="QCU362" s="28"/>
      <c r="QCV362" s="28"/>
      <c r="QCW362" s="28"/>
      <c r="QCX362" s="28"/>
      <c r="QCY362" s="28"/>
      <c r="QCZ362" s="28"/>
      <c r="QDA362" s="28"/>
      <c r="QDB362" s="28"/>
      <c r="QDC362" s="28"/>
      <c r="QDD362" s="28"/>
      <c r="QDE362" s="28"/>
      <c r="QDF362" s="28"/>
      <c r="QDG362" s="28"/>
      <c r="QDH362" s="28"/>
      <c r="QDI362" s="28"/>
      <c r="QDJ362" s="28"/>
      <c r="QDK362" s="28"/>
      <c r="QDL362" s="28"/>
      <c r="QDM362" s="28"/>
      <c r="QDN362" s="28"/>
      <c r="QDO362" s="28"/>
      <c r="QDP362" s="28"/>
      <c r="QDQ362" s="28"/>
      <c r="QDR362" s="28"/>
      <c r="QDS362" s="28"/>
      <c r="QDT362" s="28"/>
      <c r="QDU362" s="28"/>
      <c r="QDV362" s="28"/>
      <c r="QDW362" s="28"/>
      <c r="QDX362" s="28"/>
      <c r="QDY362" s="28"/>
      <c r="QDZ362" s="28"/>
      <c r="QEA362" s="28"/>
      <c r="QEB362" s="28"/>
      <c r="QEC362" s="28"/>
      <c r="QED362" s="28"/>
      <c r="QEE362" s="28"/>
      <c r="QEF362" s="28"/>
      <c r="QEG362" s="28"/>
      <c r="QEH362" s="28"/>
      <c r="QEI362" s="28"/>
      <c r="QEJ362" s="28"/>
      <c r="QEK362" s="28"/>
      <c r="QEL362" s="28"/>
      <c r="QEM362" s="28"/>
      <c r="QEN362" s="28"/>
      <c r="QEO362" s="28"/>
      <c r="QEP362" s="28"/>
      <c r="QEQ362" s="28"/>
      <c r="QER362" s="28"/>
      <c r="QES362" s="28"/>
      <c r="QET362" s="28"/>
      <c r="QEU362" s="28"/>
      <c r="QEV362" s="28"/>
      <c r="QEW362" s="28"/>
      <c r="QEX362" s="28"/>
      <c r="QEY362" s="28"/>
      <c r="QEZ362" s="28"/>
      <c r="QFA362" s="28"/>
      <c r="QFB362" s="28"/>
      <c r="QFC362" s="28"/>
      <c r="QFD362" s="28"/>
      <c r="QFE362" s="28"/>
      <c r="QFF362" s="28"/>
      <c r="QFG362" s="28"/>
      <c r="QFH362" s="28"/>
      <c r="QFI362" s="28"/>
      <c r="QFJ362" s="28"/>
      <c r="QFK362" s="28"/>
      <c r="QFL362" s="28"/>
      <c r="QFM362" s="28"/>
      <c r="QFN362" s="28"/>
      <c r="QFO362" s="28"/>
      <c r="QFP362" s="28"/>
      <c r="QFQ362" s="28"/>
      <c r="QFR362" s="28"/>
      <c r="QFS362" s="28"/>
      <c r="QFT362" s="28"/>
      <c r="QFU362" s="28"/>
      <c r="QFV362" s="28"/>
      <c r="QFW362" s="28"/>
      <c r="QFX362" s="28"/>
      <c r="QFY362" s="28"/>
      <c r="QFZ362" s="28"/>
      <c r="QGA362" s="28"/>
      <c r="QGB362" s="28"/>
      <c r="QGC362" s="28"/>
      <c r="QGD362" s="28"/>
      <c r="QGE362" s="28"/>
      <c r="QGF362" s="28"/>
      <c r="QGG362" s="28"/>
      <c r="QGH362" s="28"/>
      <c r="QGI362" s="28"/>
      <c r="QGJ362" s="28"/>
      <c r="QGK362" s="28"/>
      <c r="QGL362" s="28"/>
      <c r="QGM362" s="28"/>
      <c r="QGN362" s="28"/>
      <c r="QGO362" s="28"/>
      <c r="QGP362" s="28"/>
      <c r="QGQ362" s="28"/>
      <c r="QGR362" s="28"/>
      <c r="QGS362" s="28"/>
      <c r="QGT362" s="28"/>
      <c r="QGU362" s="28"/>
      <c r="QGV362" s="28"/>
      <c r="QGW362" s="28"/>
      <c r="QGX362" s="28"/>
      <c r="QGY362" s="28"/>
      <c r="QGZ362" s="28"/>
      <c r="QHA362" s="28"/>
      <c r="QHB362" s="28"/>
      <c r="QHC362" s="28"/>
      <c r="QHD362" s="28"/>
      <c r="QHE362" s="28"/>
      <c r="QHF362" s="28"/>
      <c r="QHG362" s="28"/>
      <c r="QHH362" s="28"/>
      <c r="QHI362" s="28"/>
      <c r="QHJ362" s="28"/>
      <c r="QHK362" s="28"/>
      <c r="QHL362" s="28"/>
      <c r="QHM362" s="28"/>
      <c r="QHN362" s="28"/>
      <c r="QHO362" s="28"/>
      <c r="QHP362" s="28"/>
      <c r="QHQ362" s="28"/>
      <c r="QHR362" s="28"/>
      <c r="QHS362" s="28"/>
      <c r="QHT362" s="28"/>
      <c r="QHU362" s="28"/>
      <c r="QHV362" s="28"/>
      <c r="QHW362" s="28"/>
      <c r="QHX362" s="28"/>
      <c r="QHY362" s="28"/>
      <c r="QHZ362" s="28"/>
      <c r="QIA362" s="28"/>
      <c r="QIB362" s="28"/>
      <c r="QIC362" s="28"/>
      <c r="QID362" s="28"/>
      <c r="QIE362" s="28"/>
      <c r="QIF362" s="28"/>
      <c r="QIG362" s="28"/>
      <c r="QIH362" s="28"/>
      <c r="QII362" s="28"/>
      <c r="QIJ362" s="28"/>
      <c r="QIK362" s="28"/>
      <c r="QIL362" s="28"/>
      <c r="QIM362" s="28"/>
      <c r="QIN362" s="28"/>
      <c r="QIO362" s="28"/>
      <c r="QIP362" s="28"/>
      <c r="QIQ362" s="28"/>
      <c r="QIR362" s="28"/>
      <c r="QIS362" s="28"/>
      <c r="QIT362" s="28"/>
      <c r="QIU362" s="28"/>
      <c r="QIV362" s="28"/>
      <c r="QIW362" s="28"/>
      <c r="QIX362" s="28"/>
      <c r="QIY362" s="28"/>
      <c r="QIZ362" s="28"/>
      <c r="QJA362" s="28"/>
      <c r="QJB362" s="28"/>
      <c r="QJC362" s="28"/>
      <c r="QJD362" s="28"/>
      <c r="QJE362" s="28"/>
      <c r="QJF362" s="28"/>
      <c r="QJG362" s="28"/>
      <c r="QJH362" s="28"/>
      <c r="QJI362" s="28"/>
      <c r="QJJ362" s="28"/>
      <c r="QJK362" s="28"/>
      <c r="QJL362" s="28"/>
      <c r="QJM362" s="28"/>
      <c r="QJN362" s="28"/>
      <c r="QJO362" s="28"/>
      <c r="QJP362" s="28"/>
      <c r="QJQ362" s="28"/>
      <c r="QJR362" s="28"/>
      <c r="QJS362" s="28"/>
      <c r="QJT362" s="28"/>
      <c r="QJU362" s="28"/>
      <c r="QJV362" s="28"/>
      <c r="QJW362" s="28"/>
      <c r="QJX362" s="28"/>
      <c r="QJY362" s="28"/>
      <c r="QJZ362" s="28"/>
      <c r="QKA362" s="28"/>
      <c r="QKB362" s="28"/>
      <c r="QKC362" s="28"/>
      <c r="QKD362" s="28"/>
      <c r="QKE362" s="28"/>
      <c r="QKF362" s="28"/>
      <c r="QKG362" s="28"/>
      <c r="QKH362" s="28"/>
      <c r="QKI362" s="28"/>
      <c r="QKJ362" s="28"/>
      <c r="QKK362" s="28"/>
      <c r="QKL362" s="28"/>
      <c r="QKM362" s="28"/>
      <c r="QKN362" s="28"/>
      <c r="QKO362" s="28"/>
      <c r="QKP362" s="28"/>
      <c r="QKQ362" s="28"/>
      <c r="QKR362" s="28"/>
      <c r="QKS362" s="28"/>
      <c r="QKT362" s="28"/>
      <c r="QKU362" s="28"/>
      <c r="QKV362" s="28"/>
      <c r="QKW362" s="28"/>
      <c r="QKX362" s="28"/>
      <c r="QKY362" s="28"/>
      <c r="QKZ362" s="28"/>
      <c r="QLA362" s="28"/>
      <c r="QLB362" s="28"/>
      <c r="QLC362" s="28"/>
      <c r="QLD362" s="28"/>
      <c r="QLE362" s="28"/>
      <c r="QLF362" s="28"/>
      <c r="QLG362" s="28"/>
      <c r="QLH362" s="28"/>
      <c r="QLI362" s="28"/>
      <c r="QLJ362" s="28"/>
      <c r="QLK362" s="28"/>
      <c r="QLL362" s="28"/>
      <c r="QLM362" s="28"/>
      <c r="QLN362" s="28"/>
      <c r="QLO362" s="28"/>
      <c r="QLP362" s="28"/>
      <c r="QLQ362" s="28"/>
      <c r="QLR362" s="28"/>
      <c r="QLS362" s="28"/>
      <c r="QLT362" s="28"/>
      <c r="QLU362" s="28"/>
      <c r="QLV362" s="28"/>
      <c r="QLW362" s="28"/>
      <c r="QLX362" s="28"/>
      <c r="QLY362" s="28"/>
      <c r="QLZ362" s="28"/>
      <c r="QMA362" s="28"/>
      <c r="QMB362" s="28"/>
      <c r="QMC362" s="28"/>
      <c r="QMD362" s="28"/>
      <c r="QME362" s="28"/>
      <c r="QMF362" s="28"/>
      <c r="QMG362" s="28"/>
      <c r="QMH362" s="28"/>
      <c r="QMI362" s="28"/>
      <c r="QMJ362" s="28"/>
      <c r="QMK362" s="28"/>
      <c r="QML362" s="28"/>
      <c r="QMM362" s="28"/>
      <c r="QMN362" s="28"/>
      <c r="QMO362" s="28"/>
      <c r="QMP362" s="28"/>
      <c r="QMQ362" s="28"/>
      <c r="QMR362" s="28"/>
      <c r="QMS362" s="28"/>
      <c r="QMT362" s="28"/>
      <c r="QMU362" s="28"/>
      <c r="QMV362" s="28"/>
      <c r="QMW362" s="28"/>
      <c r="QMX362" s="28"/>
      <c r="QMY362" s="28"/>
      <c r="QMZ362" s="28"/>
      <c r="QNA362" s="28"/>
      <c r="QNB362" s="28"/>
      <c r="QNC362" s="28"/>
      <c r="QND362" s="28"/>
      <c r="QNE362" s="28"/>
      <c r="QNF362" s="28"/>
      <c r="QNG362" s="28"/>
      <c r="QNH362" s="28"/>
      <c r="QNI362" s="28"/>
      <c r="QNJ362" s="28"/>
      <c r="QNK362" s="28"/>
      <c r="QNL362" s="28"/>
      <c r="QNM362" s="28"/>
      <c r="QNN362" s="28"/>
      <c r="QNO362" s="28"/>
      <c r="QNP362" s="28"/>
      <c r="QNQ362" s="28"/>
      <c r="QNR362" s="28"/>
      <c r="QNS362" s="28"/>
      <c r="QNT362" s="28"/>
      <c r="QNU362" s="28"/>
      <c r="QNV362" s="28"/>
      <c r="QNW362" s="28"/>
      <c r="QNX362" s="28"/>
      <c r="QNY362" s="28"/>
      <c r="QNZ362" s="28"/>
      <c r="QOA362" s="28"/>
      <c r="QOB362" s="28"/>
      <c r="QOC362" s="28"/>
      <c r="QOD362" s="28"/>
      <c r="QOE362" s="28"/>
      <c r="QOF362" s="28"/>
      <c r="QOG362" s="28"/>
      <c r="QOH362" s="28"/>
      <c r="QOI362" s="28"/>
      <c r="QOJ362" s="28"/>
      <c r="QOK362" s="28"/>
      <c r="QOL362" s="28"/>
      <c r="QOM362" s="28"/>
      <c r="QON362" s="28"/>
      <c r="QOO362" s="28"/>
      <c r="QOP362" s="28"/>
      <c r="QOQ362" s="28"/>
      <c r="QOR362" s="28"/>
      <c r="QOS362" s="28"/>
      <c r="QOT362" s="28"/>
      <c r="QOU362" s="28"/>
      <c r="QOV362" s="28"/>
      <c r="QOW362" s="28"/>
      <c r="QOX362" s="28"/>
      <c r="QOY362" s="28"/>
      <c r="QOZ362" s="28"/>
      <c r="QPA362" s="28"/>
      <c r="QPB362" s="28"/>
      <c r="QPC362" s="28"/>
      <c r="QPD362" s="28"/>
      <c r="QPE362" s="28"/>
      <c r="QPF362" s="28"/>
      <c r="QPG362" s="28"/>
      <c r="QPH362" s="28"/>
      <c r="QPI362" s="28"/>
      <c r="QPJ362" s="28"/>
      <c r="QPK362" s="28"/>
      <c r="QPL362" s="28"/>
      <c r="QPM362" s="28"/>
      <c r="QPN362" s="28"/>
      <c r="QPO362" s="28"/>
      <c r="QPP362" s="28"/>
      <c r="QPQ362" s="28"/>
      <c r="QPR362" s="28"/>
      <c r="QPS362" s="28"/>
      <c r="QPT362" s="28"/>
      <c r="QPU362" s="28"/>
      <c r="QPV362" s="28"/>
      <c r="QPW362" s="28"/>
      <c r="QPX362" s="28"/>
      <c r="QPY362" s="28"/>
      <c r="QPZ362" s="28"/>
      <c r="QQA362" s="28"/>
      <c r="QQB362" s="28"/>
      <c r="QQC362" s="28"/>
      <c r="QQD362" s="28"/>
      <c r="QQE362" s="28"/>
      <c r="QQF362" s="28"/>
      <c r="QQG362" s="28"/>
      <c r="QQH362" s="28"/>
      <c r="QQI362" s="28"/>
      <c r="QQJ362" s="28"/>
      <c r="QQK362" s="28"/>
      <c r="QQL362" s="28"/>
      <c r="QQM362" s="28"/>
      <c r="QQN362" s="28"/>
      <c r="QQO362" s="28"/>
      <c r="QQP362" s="28"/>
      <c r="QQQ362" s="28"/>
      <c r="QQR362" s="28"/>
      <c r="QQS362" s="28"/>
      <c r="QQT362" s="28"/>
      <c r="QQU362" s="28"/>
      <c r="QQV362" s="28"/>
      <c r="QQW362" s="28"/>
      <c r="QQX362" s="28"/>
      <c r="QQY362" s="28"/>
      <c r="QQZ362" s="28"/>
      <c r="QRA362" s="28"/>
      <c r="QRB362" s="28"/>
      <c r="QRC362" s="28"/>
      <c r="QRD362" s="28"/>
      <c r="QRE362" s="28"/>
      <c r="QRF362" s="28"/>
      <c r="QRG362" s="28"/>
      <c r="QRH362" s="28"/>
      <c r="QRI362" s="28"/>
      <c r="QRJ362" s="28"/>
      <c r="QRK362" s="28"/>
      <c r="QRL362" s="28"/>
      <c r="QRM362" s="28"/>
      <c r="QRN362" s="28"/>
      <c r="QRO362" s="28"/>
      <c r="QRP362" s="28"/>
      <c r="QRQ362" s="28"/>
      <c r="QRR362" s="28"/>
      <c r="QRS362" s="28"/>
      <c r="QRT362" s="28"/>
      <c r="QRU362" s="28"/>
      <c r="QRV362" s="28"/>
      <c r="QRW362" s="28"/>
      <c r="QRX362" s="28"/>
      <c r="QRY362" s="28"/>
      <c r="QRZ362" s="28"/>
      <c r="QSA362" s="28"/>
      <c r="QSB362" s="28"/>
      <c r="QSC362" s="28"/>
      <c r="QSD362" s="28"/>
      <c r="QSE362" s="28"/>
      <c r="QSF362" s="28"/>
      <c r="QSG362" s="28"/>
      <c r="QSH362" s="28"/>
      <c r="QSI362" s="28"/>
      <c r="QSJ362" s="28"/>
      <c r="QSK362" s="28"/>
      <c r="QSL362" s="28"/>
      <c r="QSM362" s="28"/>
      <c r="QSN362" s="28"/>
      <c r="QSO362" s="28"/>
      <c r="QSP362" s="28"/>
      <c r="QSQ362" s="28"/>
      <c r="QSR362" s="28"/>
      <c r="QSS362" s="28"/>
      <c r="QST362" s="28"/>
      <c r="QSU362" s="28"/>
      <c r="QSV362" s="28"/>
      <c r="QSW362" s="28"/>
      <c r="QSX362" s="28"/>
      <c r="QSY362" s="28"/>
      <c r="QSZ362" s="28"/>
      <c r="QTA362" s="28"/>
      <c r="QTB362" s="28"/>
      <c r="QTC362" s="28"/>
      <c r="QTD362" s="28"/>
      <c r="QTE362" s="28"/>
      <c r="QTF362" s="28"/>
      <c r="QTG362" s="28"/>
      <c r="QTH362" s="28"/>
      <c r="QTI362" s="28"/>
      <c r="QTJ362" s="28"/>
      <c r="QTK362" s="28"/>
      <c r="QTL362" s="28"/>
      <c r="QTM362" s="28"/>
      <c r="QTN362" s="28"/>
      <c r="QTO362" s="28"/>
      <c r="QTP362" s="28"/>
      <c r="QTQ362" s="28"/>
      <c r="QTR362" s="28"/>
      <c r="QTS362" s="28"/>
      <c r="QTT362" s="28"/>
      <c r="QTU362" s="28"/>
      <c r="QTV362" s="28"/>
      <c r="QTW362" s="28"/>
      <c r="QTX362" s="28"/>
      <c r="QTY362" s="28"/>
      <c r="QTZ362" s="28"/>
      <c r="QUA362" s="28"/>
      <c r="QUB362" s="28"/>
      <c r="QUC362" s="28"/>
      <c r="QUD362" s="28"/>
      <c r="QUE362" s="28"/>
      <c r="QUF362" s="28"/>
      <c r="QUG362" s="28"/>
      <c r="QUH362" s="28"/>
      <c r="QUI362" s="28"/>
      <c r="QUJ362" s="28"/>
      <c r="QUK362" s="28"/>
      <c r="QUL362" s="28"/>
      <c r="QUM362" s="28"/>
      <c r="QUN362" s="28"/>
      <c r="QUO362" s="28"/>
      <c r="QUP362" s="28"/>
      <c r="QUQ362" s="28"/>
      <c r="QUR362" s="28"/>
      <c r="QUS362" s="28"/>
      <c r="QUT362" s="28"/>
      <c r="QUU362" s="28"/>
      <c r="QUV362" s="28"/>
      <c r="QUW362" s="28"/>
      <c r="QUX362" s="28"/>
      <c r="QUY362" s="28"/>
      <c r="QUZ362" s="28"/>
      <c r="QVA362" s="28"/>
      <c r="QVB362" s="28"/>
      <c r="QVC362" s="28"/>
      <c r="QVD362" s="28"/>
      <c r="QVE362" s="28"/>
      <c r="QVF362" s="28"/>
      <c r="QVG362" s="28"/>
      <c r="QVH362" s="28"/>
      <c r="QVI362" s="28"/>
      <c r="QVJ362" s="28"/>
      <c r="QVK362" s="28"/>
      <c r="QVL362" s="28"/>
      <c r="QVM362" s="28"/>
      <c r="QVN362" s="28"/>
      <c r="QVO362" s="28"/>
      <c r="QVP362" s="28"/>
      <c r="QVQ362" s="28"/>
      <c r="QVR362" s="28"/>
      <c r="QVS362" s="28"/>
      <c r="QVT362" s="28"/>
      <c r="QVU362" s="28"/>
      <c r="QVV362" s="28"/>
      <c r="QVW362" s="28"/>
      <c r="QVX362" s="28"/>
      <c r="QVY362" s="28"/>
      <c r="QVZ362" s="28"/>
      <c r="QWA362" s="28"/>
      <c r="QWB362" s="28"/>
      <c r="QWC362" s="28"/>
      <c r="QWD362" s="28"/>
      <c r="QWE362" s="28"/>
      <c r="QWF362" s="28"/>
      <c r="QWG362" s="28"/>
      <c r="QWH362" s="28"/>
      <c r="QWI362" s="28"/>
      <c r="QWJ362" s="28"/>
      <c r="QWK362" s="28"/>
      <c r="QWL362" s="28"/>
      <c r="QWM362" s="28"/>
      <c r="QWN362" s="28"/>
      <c r="QWO362" s="28"/>
      <c r="QWP362" s="28"/>
      <c r="QWQ362" s="28"/>
      <c r="QWR362" s="28"/>
      <c r="QWS362" s="28"/>
      <c r="QWT362" s="28"/>
      <c r="QWU362" s="28"/>
      <c r="QWV362" s="28"/>
      <c r="QWW362" s="28"/>
      <c r="QWX362" s="28"/>
      <c r="QWY362" s="28"/>
      <c r="QWZ362" s="28"/>
      <c r="QXA362" s="28"/>
      <c r="QXB362" s="28"/>
      <c r="QXC362" s="28"/>
      <c r="QXD362" s="28"/>
      <c r="QXE362" s="28"/>
      <c r="QXF362" s="28"/>
      <c r="QXG362" s="28"/>
      <c r="QXH362" s="28"/>
      <c r="QXI362" s="28"/>
      <c r="QXJ362" s="28"/>
      <c r="QXK362" s="28"/>
      <c r="QXL362" s="28"/>
      <c r="QXM362" s="28"/>
      <c r="QXN362" s="28"/>
      <c r="QXO362" s="28"/>
      <c r="QXP362" s="28"/>
      <c r="QXQ362" s="28"/>
      <c r="QXR362" s="28"/>
      <c r="QXS362" s="28"/>
      <c r="QXT362" s="28"/>
      <c r="QXU362" s="28"/>
      <c r="QXV362" s="28"/>
      <c r="QXW362" s="28"/>
      <c r="QXX362" s="28"/>
      <c r="QXY362" s="28"/>
      <c r="QXZ362" s="28"/>
      <c r="QYA362" s="28"/>
      <c r="QYB362" s="28"/>
      <c r="QYC362" s="28"/>
      <c r="QYD362" s="28"/>
      <c r="QYE362" s="28"/>
      <c r="QYF362" s="28"/>
      <c r="QYG362" s="28"/>
      <c r="QYH362" s="28"/>
      <c r="QYI362" s="28"/>
      <c r="QYJ362" s="28"/>
      <c r="QYK362" s="28"/>
      <c r="QYL362" s="28"/>
      <c r="QYM362" s="28"/>
      <c r="QYN362" s="28"/>
      <c r="QYO362" s="28"/>
      <c r="QYP362" s="28"/>
      <c r="QYQ362" s="28"/>
      <c r="QYR362" s="28"/>
      <c r="QYS362" s="28"/>
      <c r="QYT362" s="28"/>
      <c r="QYU362" s="28"/>
      <c r="QYV362" s="28"/>
      <c r="QYW362" s="28"/>
      <c r="QYX362" s="28"/>
      <c r="QYY362" s="28"/>
      <c r="QYZ362" s="28"/>
      <c r="QZA362" s="28"/>
      <c r="QZB362" s="28"/>
      <c r="QZC362" s="28"/>
      <c r="QZD362" s="28"/>
      <c r="QZE362" s="28"/>
      <c r="QZF362" s="28"/>
      <c r="QZG362" s="28"/>
      <c r="QZH362" s="28"/>
      <c r="QZI362" s="28"/>
      <c r="QZJ362" s="28"/>
      <c r="QZK362" s="28"/>
      <c r="QZL362" s="28"/>
      <c r="QZM362" s="28"/>
      <c r="QZN362" s="28"/>
      <c r="QZO362" s="28"/>
      <c r="QZP362" s="28"/>
      <c r="QZQ362" s="28"/>
      <c r="QZR362" s="28"/>
      <c r="QZS362" s="28"/>
      <c r="QZT362" s="28"/>
      <c r="QZU362" s="28"/>
      <c r="QZV362" s="28"/>
      <c r="QZW362" s="28"/>
      <c r="QZX362" s="28"/>
      <c r="QZY362" s="28"/>
      <c r="QZZ362" s="28"/>
      <c r="RAA362" s="28"/>
      <c r="RAB362" s="28"/>
      <c r="RAC362" s="28"/>
      <c r="RAD362" s="28"/>
      <c r="RAE362" s="28"/>
      <c r="RAF362" s="28"/>
      <c r="RAG362" s="28"/>
      <c r="RAH362" s="28"/>
      <c r="RAI362" s="28"/>
      <c r="RAJ362" s="28"/>
      <c r="RAK362" s="28"/>
      <c r="RAL362" s="28"/>
      <c r="RAM362" s="28"/>
      <c r="RAN362" s="28"/>
      <c r="RAO362" s="28"/>
      <c r="RAP362" s="28"/>
      <c r="RAQ362" s="28"/>
      <c r="RAR362" s="28"/>
      <c r="RAS362" s="28"/>
      <c r="RAT362" s="28"/>
      <c r="RAU362" s="28"/>
      <c r="RAV362" s="28"/>
      <c r="RAW362" s="28"/>
      <c r="RAX362" s="28"/>
      <c r="RAY362" s="28"/>
      <c r="RAZ362" s="28"/>
      <c r="RBA362" s="28"/>
      <c r="RBB362" s="28"/>
      <c r="RBC362" s="28"/>
      <c r="RBD362" s="28"/>
      <c r="RBE362" s="28"/>
      <c r="RBF362" s="28"/>
      <c r="RBG362" s="28"/>
      <c r="RBH362" s="28"/>
      <c r="RBI362" s="28"/>
      <c r="RBJ362" s="28"/>
      <c r="RBK362" s="28"/>
      <c r="RBL362" s="28"/>
      <c r="RBM362" s="28"/>
      <c r="RBN362" s="28"/>
      <c r="RBO362" s="28"/>
      <c r="RBP362" s="28"/>
      <c r="RBQ362" s="28"/>
      <c r="RBR362" s="28"/>
      <c r="RBS362" s="28"/>
      <c r="RBT362" s="28"/>
      <c r="RBU362" s="28"/>
      <c r="RBV362" s="28"/>
      <c r="RBW362" s="28"/>
      <c r="RBX362" s="28"/>
      <c r="RBY362" s="28"/>
      <c r="RBZ362" s="28"/>
      <c r="RCA362" s="28"/>
      <c r="RCB362" s="28"/>
      <c r="RCC362" s="28"/>
      <c r="RCD362" s="28"/>
      <c r="RCE362" s="28"/>
      <c r="RCF362" s="28"/>
      <c r="RCG362" s="28"/>
      <c r="RCH362" s="28"/>
      <c r="RCI362" s="28"/>
      <c r="RCJ362" s="28"/>
      <c r="RCK362" s="28"/>
      <c r="RCL362" s="28"/>
      <c r="RCM362" s="28"/>
      <c r="RCN362" s="28"/>
      <c r="RCO362" s="28"/>
      <c r="RCP362" s="28"/>
      <c r="RCQ362" s="28"/>
      <c r="RCR362" s="28"/>
      <c r="RCS362" s="28"/>
      <c r="RCT362" s="28"/>
      <c r="RCU362" s="28"/>
      <c r="RCV362" s="28"/>
      <c r="RCW362" s="28"/>
      <c r="RCX362" s="28"/>
      <c r="RCY362" s="28"/>
      <c r="RCZ362" s="28"/>
      <c r="RDA362" s="28"/>
      <c r="RDB362" s="28"/>
      <c r="RDC362" s="28"/>
      <c r="RDD362" s="28"/>
      <c r="RDE362" s="28"/>
      <c r="RDF362" s="28"/>
      <c r="RDG362" s="28"/>
      <c r="RDH362" s="28"/>
      <c r="RDI362" s="28"/>
      <c r="RDJ362" s="28"/>
      <c r="RDK362" s="28"/>
      <c r="RDL362" s="28"/>
      <c r="RDM362" s="28"/>
      <c r="RDN362" s="28"/>
      <c r="RDO362" s="28"/>
      <c r="RDP362" s="28"/>
      <c r="RDQ362" s="28"/>
      <c r="RDR362" s="28"/>
      <c r="RDS362" s="28"/>
      <c r="RDT362" s="28"/>
      <c r="RDU362" s="28"/>
      <c r="RDV362" s="28"/>
      <c r="RDW362" s="28"/>
      <c r="RDX362" s="28"/>
      <c r="RDY362" s="28"/>
      <c r="RDZ362" s="28"/>
      <c r="REA362" s="28"/>
      <c r="REB362" s="28"/>
      <c r="REC362" s="28"/>
      <c r="RED362" s="28"/>
      <c r="REE362" s="28"/>
      <c r="REF362" s="28"/>
      <c r="REG362" s="28"/>
      <c r="REH362" s="28"/>
      <c r="REI362" s="28"/>
      <c r="REJ362" s="28"/>
      <c r="REK362" s="28"/>
      <c r="REL362" s="28"/>
      <c r="REM362" s="28"/>
      <c r="REN362" s="28"/>
      <c r="REO362" s="28"/>
      <c r="REP362" s="28"/>
      <c r="REQ362" s="28"/>
      <c r="RER362" s="28"/>
      <c r="RES362" s="28"/>
      <c r="RET362" s="28"/>
      <c r="REU362" s="28"/>
      <c r="REV362" s="28"/>
      <c r="REW362" s="28"/>
      <c r="REX362" s="28"/>
      <c r="REY362" s="28"/>
      <c r="REZ362" s="28"/>
      <c r="RFA362" s="28"/>
      <c r="RFB362" s="28"/>
      <c r="RFC362" s="28"/>
      <c r="RFD362" s="28"/>
      <c r="RFE362" s="28"/>
      <c r="RFF362" s="28"/>
      <c r="RFG362" s="28"/>
      <c r="RFH362" s="28"/>
      <c r="RFI362" s="28"/>
      <c r="RFJ362" s="28"/>
      <c r="RFK362" s="28"/>
      <c r="RFL362" s="28"/>
      <c r="RFM362" s="28"/>
      <c r="RFN362" s="28"/>
      <c r="RFO362" s="28"/>
      <c r="RFP362" s="28"/>
      <c r="RFQ362" s="28"/>
      <c r="RFR362" s="28"/>
      <c r="RFS362" s="28"/>
      <c r="RFT362" s="28"/>
      <c r="RFU362" s="28"/>
      <c r="RFV362" s="28"/>
      <c r="RFW362" s="28"/>
      <c r="RFX362" s="28"/>
      <c r="RFY362" s="28"/>
      <c r="RFZ362" s="28"/>
      <c r="RGA362" s="28"/>
      <c r="RGB362" s="28"/>
      <c r="RGC362" s="28"/>
      <c r="RGD362" s="28"/>
      <c r="RGE362" s="28"/>
      <c r="RGF362" s="28"/>
      <c r="RGG362" s="28"/>
      <c r="RGH362" s="28"/>
      <c r="RGI362" s="28"/>
      <c r="RGJ362" s="28"/>
      <c r="RGK362" s="28"/>
      <c r="RGL362" s="28"/>
      <c r="RGM362" s="28"/>
      <c r="RGN362" s="28"/>
      <c r="RGO362" s="28"/>
      <c r="RGP362" s="28"/>
      <c r="RGQ362" s="28"/>
      <c r="RGR362" s="28"/>
      <c r="RGS362" s="28"/>
      <c r="RGT362" s="28"/>
      <c r="RGU362" s="28"/>
      <c r="RGV362" s="28"/>
      <c r="RGW362" s="28"/>
      <c r="RGX362" s="28"/>
      <c r="RGY362" s="28"/>
      <c r="RGZ362" s="28"/>
      <c r="RHA362" s="28"/>
      <c r="RHB362" s="28"/>
      <c r="RHC362" s="28"/>
      <c r="RHD362" s="28"/>
      <c r="RHE362" s="28"/>
      <c r="RHF362" s="28"/>
      <c r="RHG362" s="28"/>
      <c r="RHH362" s="28"/>
      <c r="RHI362" s="28"/>
      <c r="RHJ362" s="28"/>
      <c r="RHK362" s="28"/>
      <c r="RHL362" s="28"/>
      <c r="RHM362" s="28"/>
      <c r="RHN362" s="28"/>
      <c r="RHO362" s="28"/>
      <c r="RHP362" s="28"/>
      <c r="RHQ362" s="28"/>
      <c r="RHR362" s="28"/>
      <c r="RHS362" s="28"/>
      <c r="RHT362" s="28"/>
      <c r="RHU362" s="28"/>
      <c r="RHV362" s="28"/>
      <c r="RHW362" s="28"/>
      <c r="RHX362" s="28"/>
      <c r="RHY362" s="28"/>
      <c r="RHZ362" s="28"/>
      <c r="RIA362" s="28"/>
      <c r="RIB362" s="28"/>
      <c r="RIC362" s="28"/>
      <c r="RID362" s="28"/>
      <c r="RIE362" s="28"/>
      <c r="RIF362" s="28"/>
      <c r="RIG362" s="28"/>
      <c r="RIH362" s="28"/>
      <c r="RII362" s="28"/>
      <c r="RIJ362" s="28"/>
      <c r="RIK362" s="28"/>
      <c r="RIL362" s="28"/>
      <c r="RIM362" s="28"/>
      <c r="RIN362" s="28"/>
      <c r="RIO362" s="28"/>
      <c r="RIP362" s="28"/>
      <c r="RIQ362" s="28"/>
      <c r="RIR362" s="28"/>
      <c r="RIS362" s="28"/>
      <c r="RIT362" s="28"/>
      <c r="RIU362" s="28"/>
      <c r="RIV362" s="28"/>
      <c r="RIW362" s="28"/>
      <c r="RIX362" s="28"/>
      <c r="RIY362" s="28"/>
      <c r="RIZ362" s="28"/>
      <c r="RJA362" s="28"/>
      <c r="RJB362" s="28"/>
      <c r="RJC362" s="28"/>
      <c r="RJD362" s="28"/>
      <c r="RJE362" s="28"/>
      <c r="RJF362" s="28"/>
      <c r="RJG362" s="28"/>
      <c r="RJH362" s="28"/>
      <c r="RJI362" s="28"/>
      <c r="RJJ362" s="28"/>
      <c r="RJK362" s="28"/>
      <c r="RJL362" s="28"/>
      <c r="RJM362" s="28"/>
      <c r="RJN362" s="28"/>
      <c r="RJO362" s="28"/>
      <c r="RJP362" s="28"/>
      <c r="RJQ362" s="28"/>
      <c r="RJR362" s="28"/>
      <c r="RJS362" s="28"/>
      <c r="RJT362" s="28"/>
      <c r="RJU362" s="28"/>
      <c r="RJV362" s="28"/>
      <c r="RJW362" s="28"/>
      <c r="RJX362" s="28"/>
      <c r="RJY362" s="28"/>
      <c r="RJZ362" s="28"/>
      <c r="RKA362" s="28"/>
      <c r="RKB362" s="28"/>
      <c r="RKC362" s="28"/>
      <c r="RKD362" s="28"/>
      <c r="RKE362" s="28"/>
      <c r="RKF362" s="28"/>
      <c r="RKG362" s="28"/>
      <c r="RKH362" s="28"/>
      <c r="RKI362" s="28"/>
      <c r="RKJ362" s="28"/>
      <c r="RKK362" s="28"/>
      <c r="RKL362" s="28"/>
      <c r="RKM362" s="28"/>
      <c r="RKN362" s="28"/>
      <c r="RKO362" s="28"/>
      <c r="RKP362" s="28"/>
      <c r="RKQ362" s="28"/>
      <c r="RKR362" s="28"/>
      <c r="RKS362" s="28"/>
      <c r="RKT362" s="28"/>
      <c r="RKU362" s="28"/>
      <c r="RKV362" s="28"/>
      <c r="RKW362" s="28"/>
      <c r="RKX362" s="28"/>
      <c r="RKY362" s="28"/>
      <c r="RKZ362" s="28"/>
      <c r="RLA362" s="28"/>
      <c r="RLB362" s="28"/>
      <c r="RLC362" s="28"/>
      <c r="RLD362" s="28"/>
      <c r="RLE362" s="28"/>
      <c r="RLF362" s="28"/>
      <c r="RLG362" s="28"/>
      <c r="RLH362" s="28"/>
      <c r="RLI362" s="28"/>
      <c r="RLJ362" s="28"/>
      <c r="RLK362" s="28"/>
      <c r="RLL362" s="28"/>
      <c r="RLM362" s="28"/>
      <c r="RLN362" s="28"/>
      <c r="RLO362" s="28"/>
      <c r="RLP362" s="28"/>
      <c r="RLQ362" s="28"/>
      <c r="RLR362" s="28"/>
      <c r="RLS362" s="28"/>
      <c r="RLT362" s="28"/>
      <c r="RLU362" s="28"/>
      <c r="RLV362" s="28"/>
      <c r="RLW362" s="28"/>
      <c r="RLX362" s="28"/>
      <c r="RLY362" s="28"/>
      <c r="RLZ362" s="28"/>
      <c r="RMA362" s="28"/>
      <c r="RMB362" s="28"/>
      <c r="RMC362" s="28"/>
      <c r="RMD362" s="28"/>
      <c r="RME362" s="28"/>
      <c r="RMF362" s="28"/>
      <c r="RMG362" s="28"/>
      <c r="RMH362" s="28"/>
      <c r="RMI362" s="28"/>
      <c r="RMJ362" s="28"/>
      <c r="RMK362" s="28"/>
      <c r="RML362" s="28"/>
      <c r="RMM362" s="28"/>
      <c r="RMN362" s="28"/>
      <c r="RMO362" s="28"/>
      <c r="RMP362" s="28"/>
      <c r="RMQ362" s="28"/>
      <c r="RMR362" s="28"/>
      <c r="RMS362" s="28"/>
      <c r="RMT362" s="28"/>
      <c r="RMU362" s="28"/>
      <c r="RMV362" s="28"/>
      <c r="RMW362" s="28"/>
      <c r="RMX362" s="28"/>
      <c r="RMY362" s="28"/>
      <c r="RMZ362" s="28"/>
      <c r="RNA362" s="28"/>
      <c r="RNB362" s="28"/>
      <c r="RNC362" s="28"/>
      <c r="RND362" s="28"/>
      <c r="RNE362" s="28"/>
      <c r="RNF362" s="28"/>
      <c r="RNG362" s="28"/>
      <c r="RNH362" s="28"/>
      <c r="RNI362" s="28"/>
      <c r="RNJ362" s="28"/>
      <c r="RNK362" s="28"/>
      <c r="RNL362" s="28"/>
      <c r="RNM362" s="28"/>
      <c r="RNN362" s="28"/>
      <c r="RNO362" s="28"/>
      <c r="RNP362" s="28"/>
      <c r="RNQ362" s="28"/>
      <c r="RNR362" s="28"/>
      <c r="RNS362" s="28"/>
      <c r="RNT362" s="28"/>
      <c r="RNU362" s="28"/>
      <c r="RNV362" s="28"/>
      <c r="RNW362" s="28"/>
      <c r="RNX362" s="28"/>
      <c r="RNY362" s="28"/>
      <c r="RNZ362" s="28"/>
      <c r="ROA362" s="28"/>
      <c r="ROB362" s="28"/>
      <c r="ROC362" s="28"/>
      <c r="ROD362" s="28"/>
      <c r="ROE362" s="28"/>
      <c r="ROF362" s="28"/>
      <c r="ROG362" s="28"/>
      <c r="ROH362" s="28"/>
      <c r="ROI362" s="28"/>
      <c r="ROJ362" s="28"/>
      <c r="ROK362" s="28"/>
      <c r="ROL362" s="28"/>
      <c r="ROM362" s="28"/>
      <c r="RON362" s="28"/>
      <c r="ROO362" s="28"/>
      <c r="ROP362" s="28"/>
      <c r="ROQ362" s="28"/>
      <c r="ROR362" s="28"/>
      <c r="ROS362" s="28"/>
      <c r="ROT362" s="28"/>
      <c r="ROU362" s="28"/>
      <c r="ROV362" s="28"/>
      <c r="ROW362" s="28"/>
      <c r="ROX362" s="28"/>
      <c r="ROY362" s="28"/>
      <c r="ROZ362" s="28"/>
      <c r="RPA362" s="28"/>
      <c r="RPB362" s="28"/>
      <c r="RPC362" s="28"/>
      <c r="RPD362" s="28"/>
      <c r="RPE362" s="28"/>
      <c r="RPF362" s="28"/>
      <c r="RPG362" s="28"/>
      <c r="RPH362" s="28"/>
      <c r="RPI362" s="28"/>
      <c r="RPJ362" s="28"/>
      <c r="RPK362" s="28"/>
      <c r="RPL362" s="28"/>
      <c r="RPM362" s="28"/>
      <c r="RPN362" s="28"/>
      <c r="RPO362" s="28"/>
      <c r="RPP362" s="28"/>
      <c r="RPQ362" s="28"/>
      <c r="RPR362" s="28"/>
      <c r="RPS362" s="28"/>
      <c r="RPT362" s="28"/>
      <c r="RPU362" s="28"/>
      <c r="RPV362" s="28"/>
      <c r="RPW362" s="28"/>
      <c r="RPX362" s="28"/>
      <c r="RPY362" s="28"/>
      <c r="RPZ362" s="28"/>
      <c r="RQA362" s="28"/>
      <c r="RQB362" s="28"/>
      <c r="RQC362" s="28"/>
      <c r="RQD362" s="28"/>
      <c r="RQE362" s="28"/>
      <c r="RQF362" s="28"/>
      <c r="RQG362" s="28"/>
      <c r="RQH362" s="28"/>
      <c r="RQI362" s="28"/>
      <c r="RQJ362" s="28"/>
      <c r="RQK362" s="28"/>
      <c r="RQL362" s="28"/>
      <c r="RQM362" s="28"/>
      <c r="RQN362" s="28"/>
      <c r="RQO362" s="28"/>
      <c r="RQP362" s="28"/>
      <c r="RQQ362" s="28"/>
      <c r="RQR362" s="28"/>
      <c r="RQS362" s="28"/>
      <c r="RQT362" s="28"/>
      <c r="RQU362" s="28"/>
      <c r="RQV362" s="28"/>
      <c r="RQW362" s="28"/>
      <c r="RQX362" s="28"/>
      <c r="RQY362" s="28"/>
      <c r="RQZ362" s="28"/>
      <c r="RRA362" s="28"/>
      <c r="RRB362" s="28"/>
      <c r="RRC362" s="28"/>
      <c r="RRD362" s="28"/>
      <c r="RRE362" s="28"/>
      <c r="RRF362" s="28"/>
      <c r="RRG362" s="28"/>
      <c r="RRH362" s="28"/>
      <c r="RRI362" s="28"/>
      <c r="RRJ362" s="28"/>
      <c r="RRK362" s="28"/>
      <c r="RRL362" s="28"/>
      <c r="RRM362" s="28"/>
      <c r="RRN362" s="28"/>
      <c r="RRO362" s="28"/>
      <c r="RRP362" s="28"/>
      <c r="RRQ362" s="28"/>
      <c r="RRR362" s="28"/>
      <c r="RRS362" s="28"/>
      <c r="RRT362" s="28"/>
      <c r="RRU362" s="28"/>
      <c r="RRV362" s="28"/>
      <c r="RRW362" s="28"/>
      <c r="RRX362" s="28"/>
      <c r="RRY362" s="28"/>
      <c r="RRZ362" s="28"/>
      <c r="RSA362" s="28"/>
      <c r="RSB362" s="28"/>
      <c r="RSC362" s="28"/>
      <c r="RSD362" s="28"/>
      <c r="RSE362" s="28"/>
      <c r="RSF362" s="28"/>
      <c r="RSG362" s="28"/>
      <c r="RSH362" s="28"/>
      <c r="RSI362" s="28"/>
      <c r="RSJ362" s="28"/>
      <c r="RSK362" s="28"/>
      <c r="RSL362" s="28"/>
      <c r="RSM362" s="28"/>
      <c r="RSN362" s="28"/>
      <c r="RSO362" s="28"/>
      <c r="RSP362" s="28"/>
      <c r="RSQ362" s="28"/>
      <c r="RSR362" s="28"/>
      <c r="RSS362" s="28"/>
      <c r="RST362" s="28"/>
      <c r="RSU362" s="28"/>
      <c r="RSV362" s="28"/>
      <c r="RSW362" s="28"/>
      <c r="RSX362" s="28"/>
      <c r="RSY362" s="28"/>
      <c r="RSZ362" s="28"/>
      <c r="RTA362" s="28"/>
      <c r="RTB362" s="28"/>
      <c r="RTC362" s="28"/>
      <c r="RTD362" s="28"/>
      <c r="RTE362" s="28"/>
      <c r="RTF362" s="28"/>
      <c r="RTG362" s="28"/>
      <c r="RTH362" s="28"/>
      <c r="RTI362" s="28"/>
      <c r="RTJ362" s="28"/>
      <c r="RTK362" s="28"/>
      <c r="RTL362" s="28"/>
      <c r="RTM362" s="28"/>
      <c r="RTN362" s="28"/>
      <c r="RTO362" s="28"/>
      <c r="RTP362" s="28"/>
      <c r="RTQ362" s="28"/>
      <c r="RTR362" s="28"/>
      <c r="RTS362" s="28"/>
      <c r="RTT362" s="28"/>
      <c r="RTU362" s="28"/>
      <c r="RTV362" s="28"/>
      <c r="RTW362" s="28"/>
      <c r="RTX362" s="28"/>
      <c r="RTY362" s="28"/>
      <c r="RTZ362" s="28"/>
      <c r="RUA362" s="28"/>
      <c r="RUB362" s="28"/>
      <c r="RUC362" s="28"/>
      <c r="RUD362" s="28"/>
      <c r="RUE362" s="28"/>
      <c r="RUF362" s="28"/>
      <c r="RUG362" s="28"/>
      <c r="RUH362" s="28"/>
      <c r="RUI362" s="28"/>
      <c r="RUJ362" s="28"/>
      <c r="RUK362" s="28"/>
      <c r="RUL362" s="28"/>
      <c r="RUM362" s="28"/>
      <c r="RUN362" s="28"/>
      <c r="RUO362" s="28"/>
      <c r="RUP362" s="28"/>
      <c r="RUQ362" s="28"/>
      <c r="RUR362" s="28"/>
      <c r="RUS362" s="28"/>
      <c r="RUT362" s="28"/>
      <c r="RUU362" s="28"/>
      <c r="RUV362" s="28"/>
      <c r="RUW362" s="28"/>
      <c r="RUX362" s="28"/>
      <c r="RUY362" s="28"/>
      <c r="RUZ362" s="28"/>
      <c r="RVA362" s="28"/>
      <c r="RVB362" s="28"/>
      <c r="RVC362" s="28"/>
      <c r="RVD362" s="28"/>
      <c r="RVE362" s="28"/>
      <c r="RVF362" s="28"/>
      <c r="RVG362" s="28"/>
      <c r="RVH362" s="28"/>
      <c r="RVI362" s="28"/>
      <c r="RVJ362" s="28"/>
      <c r="RVK362" s="28"/>
      <c r="RVL362" s="28"/>
      <c r="RVM362" s="28"/>
      <c r="RVN362" s="28"/>
      <c r="RVO362" s="28"/>
      <c r="RVP362" s="28"/>
      <c r="RVQ362" s="28"/>
      <c r="RVR362" s="28"/>
      <c r="RVS362" s="28"/>
      <c r="RVT362" s="28"/>
      <c r="RVU362" s="28"/>
      <c r="RVV362" s="28"/>
      <c r="RVW362" s="28"/>
      <c r="RVX362" s="28"/>
      <c r="RVY362" s="28"/>
      <c r="RVZ362" s="28"/>
      <c r="RWA362" s="28"/>
      <c r="RWB362" s="28"/>
      <c r="RWC362" s="28"/>
      <c r="RWD362" s="28"/>
      <c r="RWE362" s="28"/>
      <c r="RWF362" s="28"/>
      <c r="RWG362" s="28"/>
      <c r="RWH362" s="28"/>
      <c r="RWI362" s="28"/>
      <c r="RWJ362" s="28"/>
      <c r="RWK362" s="28"/>
      <c r="RWL362" s="28"/>
      <c r="RWM362" s="28"/>
      <c r="RWN362" s="28"/>
      <c r="RWO362" s="28"/>
      <c r="RWP362" s="28"/>
      <c r="RWQ362" s="28"/>
      <c r="RWR362" s="28"/>
      <c r="RWS362" s="28"/>
      <c r="RWT362" s="28"/>
      <c r="RWU362" s="28"/>
      <c r="RWV362" s="28"/>
      <c r="RWW362" s="28"/>
      <c r="RWX362" s="28"/>
      <c r="RWY362" s="28"/>
      <c r="RWZ362" s="28"/>
      <c r="RXA362" s="28"/>
      <c r="RXB362" s="28"/>
      <c r="RXC362" s="28"/>
      <c r="RXD362" s="28"/>
      <c r="RXE362" s="28"/>
      <c r="RXF362" s="28"/>
      <c r="RXG362" s="28"/>
      <c r="RXH362" s="28"/>
      <c r="RXI362" s="28"/>
      <c r="RXJ362" s="28"/>
      <c r="RXK362" s="28"/>
      <c r="RXL362" s="28"/>
      <c r="RXM362" s="28"/>
      <c r="RXN362" s="28"/>
      <c r="RXO362" s="28"/>
      <c r="RXP362" s="28"/>
      <c r="RXQ362" s="28"/>
      <c r="RXR362" s="28"/>
      <c r="RXS362" s="28"/>
      <c r="RXT362" s="28"/>
      <c r="RXU362" s="28"/>
      <c r="RXV362" s="28"/>
      <c r="RXW362" s="28"/>
      <c r="RXX362" s="28"/>
      <c r="RXY362" s="28"/>
      <c r="RXZ362" s="28"/>
      <c r="RYA362" s="28"/>
      <c r="RYB362" s="28"/>
      <c r="RYC362" s="28"/>
      <c r="RYD362" s="28"/>
      <c r="RYE362" s="28"/>
      <c r="RYF362" s="28"/>
      <c r="RYG362" s="28"/>
      <c r="RYH362" s="28"/>
      <c r="RYI362" s="28"/>
      <c r="RYJ362" s="28"/>
      <c r="RYK362" s="28"/>
      <c r="RYL362" s="28"/>
      <c r="RYM362" s="28"/>
      <c r="RYN362" s="28"/>
      <c r="RYO362" s="28"/>
      <c r="RYP362" s="28"/>
      <c r="RYQ362" s="28"/>
      <c r="RYR362" s="28"/>
      <c r="RYS362" s="28"/>
      <c r="RYT362" s="28"/>
      <c r="RYU362" s="28"/>
      <c r="RYV362" s="28"/>
      <c r="RYW362" s="28"/>
      <c r="RYX362" s="28"/>
      <c r="RYY362" s="28"/>
      <c r="RYZ362" s="28"/>
      <c r="RZA362" s="28"/>
      <c r="RZB362" s="28"/>
      <c r="RZC362" s="28"/>
      <c r="RZD362" s="28"/>
      <c r="RZE362" s="28"/>
      <c r="RZF362" s="28"/>
      <c r="RZG362" s="28"/>
      <c r="RZH362" s="28"/>
      <c r="RZI362" s="28"/>
      <c r="RZJ362" s="28"/>
      <c r="RZK362" s="28"/>
      <c r="RZL362" s="28"/>
      <c r="RZM362" s="28"/>
      <c r="RZN362" s="28"/>
      <c r="RZO362" s="28"/>
      <c r="RZP362" s="28"/>
      <c r="RZQ362" s="28"/>
      <c r="RZR362" s="28"/>
      <c r="RZS362" s="28"/>
      <c r="RZT362" s="28"/>
      <c r="RZU362" s="28"/>
      <c r="RZV362" s="28"/>
      <c r="RZW362" s="28"/>
      <c r="RZX362" s="28"/>
      <c r="RZY362" s="28"/>
      <c r="RZZ362" s="28"/>
      <c r="SAA362" s="28"/>
      <c r="SAB362" s="28"/>
      <c r="SAC362" s="28"/>
      <c r="SAD362" s="28"/>
      <c r="SAE362" s="28"/>
      <c r="SAF362" s="28"/>
      <c r="SAG362" s="28"/>
      <c r="SAH362" s="28"/>
      <c r="SAI362" s="28"/>
      <c r="SAJ362" s="28"/>
      <c r="SAK362" s="28"/>
      <c r="SAL362" s="28"/>
      <c r="SAM362" s="28"/>
      <c r="SAN362" s="28"/>
      <c r="SAO362" s="28"/>
      <c r="SAP362" s="28"/>
      <c r="SAQ362" s="28"/>
      <c r="SAR362" s="28"/>
      <c r="SAS362" s="28"/>
      <c r="SAT362" s="28"/>
      <c r="SAU362" s="28"/>
      <c r="SAV362" s="28"/>
      <c r="SAW362" s="28"/>
      <c r="SAX362" s="28"/>
      <c r="SAY362" s="28"/>
      <c r="SAZ362" s="28"/>
      <c r="SBA362" s="28"/>
      <c r="SBB362" s="28"/>
      <c r="SBC362" s="28"/>
      <c r="SBD362" s="28"/>
      <c r="SBE362" s="28"/>
      <c r="SBF362" s="28"/>
      <c r="SBG362" s="28"/>
      <c r="SBH362" s="28"/>
      <c r="SBI362" s="28"/>
      <c r="SBJ362" s="28"/>
      <c r="SBK362" s="28"/>
      <c r="SBL362" s="28"/>
      <c r="SBM362" s="28"/>
      <c r="SBN362" s="28"/>
      <c r="SBO362" s="28"/>
      <c r="SBP362" s="28"/>
      <c r="SBQ362" s="28"/>
      <c r="SBR362" s="28"/>
      <c r="SBS362" s="28"/>
      <c r="SBT362" s="28"/>
      <c r="SBU362" s="28"/>
      <c r="SBV362" s="28"/>
      <c r="SBW362" s="28"/>
      <c r="SBX362" s="28"/>
      <c r="SBY362" s="28"/>
      <c r="SBZ362" s="28"/>
      <c r="SCA362" s="28"/>
      <c r="SCB362" s="28"/>
      <c r="SCC362" s="28"/>
      <c r="SCD362" s="28"/>
      <c r="SCE362" s="28"/>
      <c r="SCF362" s="28"/>
      <c r="SCG362" s="28"/>
      <c r="SCH362" s="28"/>
      <c r="SCI362" s="28"/>
      <c r="SCJ362" s="28"/>
      <c r="SCK362" s="28"/>
      <c r="SCL362" s="28"/>
      <c r="SCM362" s="28"/>
      <c r="SCN362" s="28"/>
      <c r="SCO362" s="28"/>
      <c r="SCP362" s="28"/>
      <c r="SCQ362" s="28"/>
      <c r="SCR362" s="28"/>
      <c r="SCS362" s="28"/>
      <c r="SCT362" s="28"/>
      <c r="SCU362" s="28"/>
      <c r="SCV362" s="28"/>
      <c r="SCW362" s="28"/>
      <c r="SCX362" s="28"/>
      <c r="SCY362" s="28"/>
      <c r="SCZ362" s="28"/>
      <c r="SDA362" s="28"/>
      <c r="SDB362" s="28"/>
      <c r="SDC362" s="28"/>
      <c r="SDD362" s="28"/>
      <c r="SDE362" s="28"/>
      <c r="SDF362" s="28"/>
      <c r="SDG362" s="28"/>
      <c r="SDH362" s="28"/>
      <c r="SDI362" s="28"/>
      <c r="SDJ362" s="28"/>
      <c r="SDK362" s="28"/>
      <c r="SDL362" s="28"/>
      <c r="SDM362" s="28"/>
      <c r="SDN362" s="28"/>
      <c r="SDO362" s="28"/>
      <c r="SDP362" s="28"/>
      <c r="SDQ362" s="28"/>
      <c r="SDR362" s="28"/>
      <c r="SDS362" s="28"/>
      <c r="SDT362" s="28"/>
      <c r="SDU362" s="28"/>
      <c r="SDV362" s="28"/>
      <c r="SDW362" s="28"/>
      <c r="SDX362" s="28"/>
      <c r="SDY362" s="28"/>
      <c r="SDZ362" s="28"/>
      <c r="SEA362" s="28"/>
      <c r="SEB362" s="28"/>
      <c r="SEC362" s="28"/>
      <c r="SED362" s="28"/>
      <c r="SEE362" s="28"/>
      <c r="SEF362" s="28"/>
      <c r="SEG362" s="28"/>
      <c r="SEH362" s="28"/>
      <c r="SEI362" s="28"/>
      <c r="SEJ362" s="28"/>
      <c r="SEK362" s="28"/>
      <c r="SEL362" s="28"/>
      <c r="SEM362" s="28"/>
      <c r="SEN362" s="28"/>
      <c r="SEO362" s="28"/>
      <c r="SEP362" s="28"/>
      <c r="SEQ362" s="28"/>
      <c r="SER362" s="28"/>
      <c r="SES362" s="28"/>
      <c r="SET362" s="28"/>
      <c r="SEU362" s="28"/>
      <c r="SEV362" s="28"/>
      <c r="SEW362" s="28"/>
      <c r="SEX362" s="28"/>
      <c r="SEY362" s="28"/>
      <c r="SEZ362" s="28"/>
      <c r="SFA362" s="28"/>
      <c r="SFB362" s="28"/>
      <c r="SFC362" s="28"/>
      <c r="SFD362" s="28"/>
      <c r="SFE362" s="28"/>
      <c r="SFF362" s="28"/>
      <c r="SFG362" s="28"/>
      <c r="SFH362" s="28"/>
      <c r="SFI362" s="28"/>
      <c r="SFJ362" s="28"/>
      <c r="SFK362" s="28"/>
      <c r="SFL362" s="28"/>
      <c r="SFM362" s="28"/>
      <c r="SFN362" s="28"/>
      <c r="SFO362" s="28"/>
      <c r="SFP362" s="28"/>
      <c r="SFQ362" s="28"/>
      <c r="SFR362" s="28"/>
      <c r="SFS362" s="28"/>
      <c r="SFT362" s="28"/>
      <c r="SFU362" s="28"/>
      <c r="SFV362" s="28"/>
      <c r="SFW362" s="28"/>
      <c r="SFX362" s="28"/>
      <c r="SFY362" s="28"/>
      <c r="SFZ362" s="28"/>
      <c r="SGA362" s="28"/>
      <c r="SGB362" s="28"/>
      <c r="SGC362" s="28"/>
      <c r="SGD362" s="28"/>
      <c r="SGE362" s="28"/>
      <c r="SGF362" s="28"/>
      <c r="SGG362" s="28"/>
      <c r="SGH362" s="28"/>
      <c r="SGI362" s="28"/>
      <c r="SGJ362" s="28"/>
      <c r="SGK362" s="28"/>
      <c r="SGL362" s="28"/>
      <c r="SGM362" s="28"/>
      <c r="SGN362" s="28"/>
      <c r="SGO362" s="28"/>
      <c r="SGP362" s="28"/>
      <c r="SGQ362" s="28"/>
      <c r="SGR362" s="28"/>
      <c r="SGS362" s="28"/>
      <c r="SGT362" s="28"/>
      <c r="SGU362" s="28"/>
      <c r="SGV362" s="28"/>
      <c r="SGW362" s="28"/>
      <c r="SGX362" s="28"/>
      <c r="SGY362" s="28"/>
      <c r="SGZ362" s="28"/>
      <c r="SHA362" s="28"/>
      <c r="SHB362" s="28"/>
      <c r="SHC362" s="28"/>
      <c r="SHD362" s="28"/>
      <c r="SHE362" s="28"/>
      <c r="SHF362" s="28"/>
      <c r="SHG362" s="28"/>
      <c r="SHH362" s="28"/>
      <c r="SHI362" s="28"/>
      <c r="SHJ362" s="28"/>
      <c r="SHK362" s="28"/>
      <c r="SHL362" s="28"/>
      <c r="SHM362" s="28"/>
      <c r="SHN362" s="28"/>
      <c r="SHO362" s="28"/>
      <c r="SHP362" s="28"/>
      <c r="SHQ362" s="28"/>
      <c r="SHR362" s="28"/>
      <c r="SHS362" s="28"/>
      <c r="SHT362" s="28"/>
      <c r="SHU362" s="28"/>
      <c r="SHV362" s="28"/>
      <c r="SHW362" s="28"/>
      <c r="SHX362" s="28"/>
      <c r="SHY362" s="28"/>
      <c r="SHZ362" s="28"/>
      <c r="SIA362" s="28"/>
      <c r="SIB362" s="28"/>
      <c r="SIC362" s="28"/>
      <c r="SID362" s="28"/>
      <c r="SIE362" s="28"/>
      <c r="SIF362" s="28"/>
      <c r="SIG362" s="28"/>
      <c r="SIH362" s="28"/>
      <c r="SII362" s="28"/>
      <c r="SIJ362" s="28"/>
      <c r="SIK362" s="28"/>
      <c r="SIL362" s="28"/>
      <c r="SIM362" s="28"/>
      <c r="SIN362" s="28"/>
      <c r="SIO362" s="28"/>
      <c r="SIP362" s="28"/>
      <c r="SIQ362" s="28"/>
      <c r="SIR362" s="28"/>
      <c r="SIS362" s="28"/>
      <c r="SIT362" s="28"/>
      <c r="SIU362" s="28"/>
      <c r="SIV362" s="28"/>
      <c r="SIW362" s="28"/>
      <c r="SIX362" s="28"/>
      <c r="SIY362" s="28"/>
      <c r="SIZ362" s="28"/>
      <c r="SJA362" s="28"/>
      <c r="SJB362" s="28"/>
      <c r="SJC362" s="28"/>
      <c r="SJD362" s="28"/>
      <c r="SJE362" s="28"/>
      <c r="SJF362" s="28"/>
      <c r="SJG362" s="28"/>
      <c r="SJH362" s="28"/>
      <c r="SJI362" s="28"/>
      <c r="SJJ362" s="28"/>
      <c r="SJK362" s="28"/>
      <c r="SJL362" s="28"/>
      <c r="SJM362" s="28"/>
      <c r="SJN362" s="28"/>
      <c r="SJO362" s="28"/>
      <c r="SJP362" s="28"/>
      <c r="SJQ362" s="28"/>
      <c r="SJR362" s="28"/>
      <c r="SJS362" s="28"/>
      <c r="SJT362" s="28"/>
      <c r="SJU362" s="28"/>
      <c r="SJV362" s="28"/>
      <c r="SJW362" s="28"/>
      <c r="SJX362" s="28"/>
      <c r="SJY362" s="28"/>
      <c r="SJZ362" s="28"/>
      <c r="SKA362" s="28"/>
      <c r="SKB362" s="28"/>
      <c r="SKC362" s="28"/>
      <c r="SKD362" s="28"/>
      <c r="SKE362" s="28"/>
      <c r="SKF362" s="28"/>
      <c r="SKG362" s="28"/>
      <c r="SKH362" s="28"/>
      <c r="SKI362" s="28"/>
      <c r="SKJ362" s="28"/>
      <c r="SKK362" s="28"/>
      <c r="SKL362" s="28"/>
      <c r="SKM362" s="28"/>
      <c r="SKN362" s="28"/>
      <c r="SKO362" s="28"/>
      <c r="SKP362" s="28"/>
      <c r="SKQ362" s="28"/>
      <c r="SKR362" s="28"/>
      <c r="SKS362" s="28"/>
      <c r="SKT362" s="28"/>
      <c r="SKU362" s="28"/>
      <c r="SKV362" s="28"/>
      <c r="SKW362" s="28"/>
      <c r="SKX362" s="28"/>
      <c r="SKY362" s="28"/>
      <c r="SKZ362" s="28"/>
      <c r="SLA362" s="28"/>
      <c r="SLB362" s="28"/>
      <c r="SLC362" s="28"/>
      <c r="SLD362" s="28"/>
      <c r="SLE362" s="28"/>
      <c r="SLF362" s="28"/>
      <c r="SLG362" s="28"/>
      <c r="SLH362" s="28"/>
      <c r="SLI362" s="28"/>
      <c r="SLJ362" s="28"/>
      <c r="SLK362" s="28"/>
      <c r="SLL362" s="28"/>
      <c r="SLM362" s="28"/>
      <c r="SLN362" s="28"/>
      <c r="SLO362" s="28"/>
      <c r="SLP362" s="28"/>
      <c r="SLQ362" s="28"/>
      <c r="SLR362" s="28"/>
      <c r="SLS362" s="28"/>
      <c r="SLT362" s="28"/>
      <c r="SLU362" s="28"/>
      <c r="SLV362" s="28"/>
      <c r="SLW362" s="28"/>
      <c r="SLX362" s="28"/>
      <c r="SLY362" s="28"/>
      <c r="SLZ362" s="28"/>
      <c r="SMA362" s="28"/>
      <c r="SMB362" s="28"/>
      <c r="SMC362" s="28"/>
      <c r="SMD362" s="28"/>
      <c r="SME362" s="28"/>
      <c r="SMF362" s="28"/>
      <c r="SMG362" s="28"/>
      <c r="SMH362" s="28"/>
      <c r="SMI362" s="28"/>
      <c r="SMJ362" s="28"/>
      <c r="SMK362" s="28"/>
      <c r="SML362" s="28"/>
      <c r="SMM362" s="28"/>
      <c r="SMN362" s="28"/>
      <c r="SMO362" s="28"/>
      <c r="SMP362" s="28"/>
      <c r="SMQ362" s="28"/>
      <c r="SMR362" s="28"/>
      <c r="SMS362" s="28"/>
      <c r="SMT362" s="28"/>
      <c r="SMU362" s="28"/>
      <c r="SMV362" s="28"/>
      <c r="SMW362" s="28"/>
      <c r="SMX362" s="28"/>
      <c r="SMY362" s="28"/>
      <c r="SMZ362" s="28"/>
      <c r="SNA362" s="28"/>
      <c r="SNB362" s="28"/>
      <c r="SNC362" s="28"/>
      <c r="SND362" s="28"/>
      <c r="SNE362" s="28"/>
      <c r="SNF362" s="28"/>
      <c r="SNG362" s="28"/>
      <c r="SNH362" s="28"/>
      <c r="SNI362" s="28"/>
      <c r="SNJ362" s="28"/>
      <c r="SNK362" s="28"/>
      <c r="SNL362" s="28"/>
      <c r="SNM362" s="28"/>
      <c r="SNN362" s="28"/>
      <c r="SNO362" s="28"/>
      <c r="SNP362" s="28"/>
      <c r="SNQ362" s="28"/>
      <c r="SNR362" s="28"/>
      <c r="SNS362" s="28"/>
      <c r="SNT362" s="28"/>
      <c r="SNU362" s="28"/>
      <c r="SNV362" s="28"/>
      <c r="SNW362" s="28"/>
      <c r="SNX362" s="28"/>
      <c r="SNY362" s="28"/>
      <c r="SNZ362" s="28"/>
      <c r="SOA362" s="28"/>
      <c r="SOB362" s="28"/>
      <c r="SOC362" s="28"/>
      <c r="SOD362" s="28"/>
      <c r="SOE362" s="28"/>
      <c r="SOF362" s="28"/>
      <c r="SOG362" s="28"/>
      <c r="SOH362" s="28"/>
      <c r="SOI362" s="28"/>
      <c r="SOJ362" s="28"/>
      <c r="SOK362" s="28"/>
      <c r="SOL362" s="28"/>
      <c r="SOM362" s="28"/>
      <c r="SON362" s="28"/>
      <c r="SOO362" s="28"/>
      <c r="SOP362" s="28"/>
      <c r="SOQ362" s="28"/>
      <c r="SOR362" s="28"/>
      <c r="SOS362" s="28"/>
      <c r="SOT362" s="28"/>
      <c r="SOU362" s="28"/>
      <c r="SOV362" s="28"/>
      <c r="SOW362" s="28"/>
      <c r="SOX362" s="28"/>
      <c r="SOY362" s="28"/>
      <c r="SOZ362" s="28"/>
      <c r="SPA362" s="28"/>
      <c r="SPB362" s="28"/>
      <c r="SPC362" s="28"/>
      <c r="SPD362" s="28"/>
      <c r="SPE362" s="28"/>
      <c r="SPF362" s="28"/>
      <c r="SPG362" s="28"/>
      <c r="SPH362" s="28"/>
      <c r="SPI362" s="28"/>
      <c r="SPJ362" s="28"/>
      <c r="SPK362" s="28"/>
      <c r="SPL362" s="28"/>
      <c r="SPM362" s="28"/>
      <c r="SPN362" s="28"/>
      <c r="SPO362" s="28"/>
      <c r="SPP362" s="28"/>
      <c r="SPQ362" s="28"/>
      <c r="SPR362" s="28"/>
      <c r="SPS362" s="28"/>
      <c r="SPT362" s="28"/>
      <c r="SPU362" s="28"/>
      <c r="SPV362" s="28"/>
      <c r="SPW362" s="28"/>
      <c r="SPX362" s="28"/>
      <c r="SPY362" s="28"/>
      <c r="SPZ362" s="28"/>
      <c r="SQA362" s="28"/>
      <c r="SQB362" s="28"/>
      <c r="SQC362" s="28"/>
      <c r="SQD362" s="28"/>
      <c r="SQE362" s="28"/>
      <c r="SQF362" s="28"/>
      <c r="SQG362" s="28"/>
      <c r="SQH362" s="28"/>
      <c r="SQI362" s="28"/>
      <c r="SQJ362" s="28"/>
      <c r="SQK362" s="28"/>
      <c r="SQL362" s="28"/>
      <c r="SQM362" s="28"/>
      <c r="SQN362" s="28"/>
      <c r="SQO362" s="28"/>
      <c r="SQP362" s="28"/>
      <c r="SQQ362" s="28"/>
      <c r="SQR362" s="28"/>
      <c r="SQS362" s="28"/>
      <c r="SQT362" s="28"/>
      <c r="SQU362" s="28"/>
      <c r="SQV362" s="28"/>
      <c r="SQW362" s="28"/>
      <c r="SQX362" s="28"/>
      <c r="SQY362" s="28"/>
      <c r="SQZ362" s="28"/>
      <c r="SRA362" s="28"/>
      <c r="SRB362" s="28"/>
      <c r="SRC362" s="28"/>
      <c r="SRD362" s="28"/>
      <c r="SRE362" s="28"/>
      <c r="SRF362" s="28"/>
      <c r="SRG362" s="28"/>
      <c r="SRH362" s="28"/>
      <c r="SRI362" s="28"/>
      <c r="SRJ362" s="28"/>
      <c r="SRK362" s="28"/>
      <c r="SRL362" s="28"/>
      <c r="SRM362" s="28"/>
      <c r="SRN362" s="28"/>
      <c r="SRO362" s="28"/>
      <c r="SRP362" s="28"/>
      <c r="SRQ362" s="28"/>
      <c r="SRR362" s="28"/>
      <c r="SRS362" s="28"/>
      <c r="SRT362" s="28"/>
      <c r="SRU362" s="28"/>
      <c r="SRV362" s="28"/>
      <c r="SRW362" s="28"/>
      <c r="SRX362" s="28"/>
      <c r="SRY362" s="28"/>
      <c r="SRZ362" s="28"/>
      <c r="SSA362" s="28"/>
      <c r="SSB362" s="28"/>
      <c r="SSC362" s="28"/>
      <c r="SSD362" s="28"/>
      <c r="SSE362" s="28"/>
      <c r="SSF362" s="28"/>
      <c r="SSG362" s="28"/>
      <c r="SSH362" s="28"/>
      <c r="SSI362" s="28"/>
      <c r="SSJ362" s="28"/>
      <c r="SSK362" s="28"/>
      <c r="SSL362" s="28"/>
      <c r="SSM362" s="28"/>
      <c r="SSN362" s="28"/>
      <c r="SSO362" s="28"/>
      <c r="SSP362" s="28"/>
      <c r="SSQ362" s="28"/>
      <c r="SSR362" s="28"/>
      <c r="SSS362" s="28"/>
      <c r="SST362" s="28"/>
      <c r="SSU362" s="28"/>
      <c r="SSV362" s="28"/>
      <c r="SSW362" s="28"/>
      <c r="SSX362" s="28"/>
      <c r="SSY362" s="28"/>
      <c r="SSZ362" s="28"/>
      <c r="STA362" s="28"/>
      <c r="STB362" s="28"/>
      <c r="STC362" s="28"/>
      <c r="STD362" s="28"/>
      <c r="STE362" s="28"/>
      <c r="STF362" s="28"/>
      <c r="STG362" s="28"/>
      <c r="STH362" s="28"/>
      <c r="STI362" s="28"/>
      <c r="STJ362" s="28"/>
      <c r="STK362" s="28"/>
      <c r="STL362" s="28"/>
      <c r="STM362" s="28"/>
      <c r="STN362" s="28"/>
      <c r="STO362" s="28"/>
      <c r="STP362" s="28"/>
      <c r="STQ362" s="28"/>
      <c r="STR362" s="28"/>
      <c r="STS362" s="28"/>
      <c r="STT362" s="28"/>
      <c r="STU362" s="28"/>
      <c r="STV362" s="28"/>
      <c r="STW362" s="28"/>
      <c r="STX362" s="28"/>
      <c r="STY362" s="28"/>
      <c r="STZ362" s="28"/>
      <c r="SUA362" s="28"/>
      <c r="SUB362" s="28"/>
      <c r="SUC362" s="28"/>
      <c r="SUD362" s="28"/>
      <c r="SUE362" s="28"/>
      <c r="SUF362" s="28"/>
      <c r="SUG362" s="28"/>
      <c r="SUH362" s="28"/>
      <c r="SUI362" s="28"/>
      <c r="SUJ362" s="28"/>
      <c r="SUK362" s="28"/>
      <c r="SUL362" s="28"/>
      <c r="SUM362" s="28"/>
      <c r="SUN362" s="28"/>
      <c r="SUO362" s="28"/>
      <c r="SUP362" s="28"/>
      <c r="SUQ362" s="28"/>
      <c r="SUR362" s="28"/>
      <c r="SUS362" s="28"/>
      <c r="SUT362" s="28"/>
      <c r="SUU362" s="28"/>
      <c r="SUV362" s="28"/>
      <c r="SUW362" s="28"/>
      <c r="SUX362" s="28"/>
      <c r="SUY362" s="28"/>
      <c r="SUZ362" s="28"/>
      <c r="SVA362" s="28"/>
      <c r="SVB362" s="28"/>
      <c r="SVC362" s="28"/>
      <c r="SVD362" s="28"/>
      <c r="SVE362" s="28"/>
      <c r="SVF362" s="28"/>
      <c r="SVG362" s="28"/>
      <c r="SVH362" s="28"/>
      <c r="SVI362" s="28"/>
      <c r="SVJ362" s="28"/>
      <c r="SVK362" s="28"/>
      <c r="SVL362" s="28"/>
      <c r="SVM362" s="28"/>
      <c r="SVN362" s="28"/>
      <c r="SVO362" s="28"/>
      <c r="SVP362" s="28"/>
      <c r="SVQ362" s="28"/>
      <c r="SVR362" s="28"/>
      <c r="SVS362" s="28"/>
      <c r="SVT362" s="28"/>
      <c r="SVU362" s="28"/>
      <c r="SVV362" s="28"/>
      <c r="SVW362" s="28"/>
      <c r="SVX362" s="28"/>
      <c r="SVY362" s="28"/>
      <c r="SVZ362" s="28"/>
      <c r="SWA362" s="28"/>
      <c r="SWB362" s="28"/>
      <c r="SWC362" s="28"/>
      <c r="SWD362" s="28"/>
      <c r="SWE362" s="28"/>
      <c r="SWF362" s="28"/>
      <c r="SWG362" s="28"/>
      <c r="SWH362" s="28"/>
      <c r="SWI362" s="28"/>
      <c r="SWJ362" s="28"/>
      <c r="SWK362" s="28"/>
      <c r="SWL362" s="28"/>
      <c r="SWM362" s="28"/>
      <c r="SWN362" s="28"/>
      <c r="SWO362" s="28"/>
      <c r="SWP362" s="28"/>
      <c r="SWQ362" s="28"/>
      <c r="SWR362" s="28"/>
      <c r="SWS362" s="28"/>
      <c r="SWT362" s="28"/>
      <c r="SWU362" s="28"/>
      <c r="SWV362" s="28"/>
      <c r="SWW362" s="28"/>
      <c r="SWX362" s="28"/>
      <c r="SWY362" s="28"/>
      <c r="SWZ362" s="28"/>
      <c r="SXA362" s="28"/>
      <c r="SXB362" s="28"/>
      <c r="SXC362" s="28"/>
      <c r="SXD362" s="28"/>
      <c r="SXE362" s="28"/>
      <c r="SXF362" s="28"/>
      <c r="SXG362" s="28"/>
      <c r="SXH362" s="28"/>
      <c r="SXI362" s="28"/>
      <c r="SXJ362" s="28"/>
      <c r="SXK362" s="28"/>
      <c r="SXL362" s="28"/>
      <c r="SXM362" s="28"/>
      <c r="SXN362" s="28"/>
      <c r="SXO362" s="28"/>
      <c r="SXP362" s="28"/>
      <c r="SXQ362" s="28"/>
      <c r="SXR362" s="28"/>
      <c r="SXS362" s="28"/>
      <c r="SXT362" s="28"/>
      <c r="SXU362" s="28"/>
      <c r="SXV362" s="28"/>
      <c r="SXW362" s="28"/>
      <c r="SXX362" s="28"/>
      <c r="SXY362" s="28"/>
      <c r="SXZ362" s="28"/>
      <c r="SYA362" s="28"/>
      <c r="SYB362" s="28"/>
      <c r="SYC362" s="28"/>
      <c r="SYD362" s="28"/>
      <c r="SYE362" s="28"/>
      <c r="SYF362" s="28"/>
      <c r="SYG362" s="28"/>
      <c r="SYH362" s="28"/>
      <c r="SYI362" s="28"/>
      <c r="SYJ362" s="28"/>
      <c r="SYK362" s="28"/>
      <c r="SYL362" s="28"/>
      <c r="SYM362" s="28"/>
      <c r="SYN362" s="28"/>
      <c r="SYO362" s="28"/>
      <c r="SYP362" s="28"/>
      <c r="SYQ362" s="28"/>
      <c r="SYR362" s="28"/>
      <c r="SYS362" s="28"/>
      <c r="SYT362" s="28"/>
      <c r="SYU362" s="28"/>
      <c r="SYV362" s="28"/>
      <c r="SYW362" s="28"/>
      <c r="SYX362" s="28"/>
      <c r="SYY362" s="28"/>
      <c r="SYZ362" s="28"/>
      <c r="SZA362" s="28"/>
      <c r="SZB362" s="28"/>
      <c r="SZC362" s="28"/>
      <c r="SZD362" s="28"/>
      <c r="SZE362" s="28"/>
      <c r="SZF362" s="28"/>
      <c r="SZG362" s="28"/>
      <c r="SZH362" s="28"/>
      <c r="SZI362" s="28"/>
      <c r="SZJ362" s="28"/>
      <c r="SZK362" s="28"/>
      <c r="SZL362" s="28"/>
      <c r="SZM362" s="28"/>
      <c r="SZN362" s="28"/>
      <c r="SZO362" s="28"/>
      <c r="SZP362" s="28"/>
      <c r="SZQ362" s="28"/>
      <c r="SZR362" s="28"/>
      <c r="SZS362" s="28"/>
      <c r="SZT362" s="28"/>
      <c r="SZU362" s="28"/>
      <c r="SZV362" s="28"/>
      <c r="SZW362" s="28"/>
      <c r="SZX362" s="28"/>
      <c r="SZY362" s="28"/>
      <c r="SZZ362" s="28"/>
      <c r="TAA362" s="28"/>
      <c r="TAB362" s="28"/>
      <c r="TAC362" s="28"/>
      <c r="TAD362" s="28"/>
      <c r="TAE362" s="28"/>
      <c r="TAF362" s="28"/>
      <c r="TAG362" s="28"/>
      <c r="TAH362" s="28"/>
      <c r="TAI362" s="28"/>
      <c r="TAJ362" s="28"/>
      <c r="TAK362" s="28"/>
      <c r="TAL362" s="28"/>
      <c r="TAM362" s="28"/>
      <c r="TAN362" s="28"/>
      <c r="TAO362" s="28"/>
      <c r="TAP362" s="28"/>
      <c r="TAQ362" s="28"/>
      <c r="TAR362" s="28"/>
      <c r="TAS362" s="28"/>
      <c r="TAT362" s="28"/>
      <c r="TAU362" s="28"/>
      <c r="TAV362" s="28"/>
      <c r="TAW362" s="28"/>
      <c r="TAX362" s="28"/>
      <c r="TAY362" s="28"/>
      <c r="TAZ362" s="28"/>
      <c r="TBA362" s="28"/>
      <c r="TBB362" s="28"/>
      <c r="TBC362" s="28"/>
      <c r="TBD362" s="28"/>
      <c r="TBE362" s="28"/>
      <c r="TBF362" s="28"/>
      <c r="TBG362" s="28"/>
      <c r="TBH362" s="28"/>
      <c r="TBI362" s="28"/>
      <c r="TBJ362" s="28"/>
      <c r="TBK362" s="28"/>
      <c r="TBL362" s="28"/>
      <c r="TBM362" s="28"/>
      <c r="TBN362" s="28"/>
      <c r="TBO362" s="28"/>
      <c r="TBP362" s="28"/>
      <c r="TBQ362" s="28"/>
      <c r="TBR362" s="28"/>
      <c r="TBS362" s="28"/>
      <c r="TBT362" s="28"/>
      <c r="TBU362" s="28"/>
      <c r="TBV362" s="28"/>
      <c r="TBW362" s="28"/>
      <c r="TBX362" s="28"/>
      <c r="TBY362" s="28"/>
      <c r="TBZ362" s="28"/>
      <c r="TCA362" s="28"/>
      <c r="TCB362" s="28"/>
      <c r="TCC362" s="28"/>
      <c r="TCD362" s="28"/>
      <c r="TCE362" s="28"/>
      <c r="TCF362" s="28"/>
      <c r="TCG362" s="28"/>
      <c r="TCH362" s="28"/>
      <c r="TCI362" s="28"/>
      <c r="TCJ362" s="28"/>
      <c r="TCK362" s="28"/>
      <c r="TCL362" s="28"/>
      <c r="TCM362" s="28"/>
      <c r="TCN362" s="28"/>
      <c r="TCO362" s="28"/>
      <c r="TCP362" s="28"/>
      <c r="TCQ362" s="28"/>
      <c r="TCR362" s="28"/>
      <c r="TCS362" s="28"/>
      <c r="TCT362" s="28"/>
      <c r="TCU362" s="28"/>
      <c r="TCV362" s="28"/>
      <c r="TCW362" s="28"/>
      <c r="TCX362" s="28"/>
      <c r="TCY362" s="28"/>
      <c r="TCZ362" s="28"/>
      <c r="TDA362" s="28"/>
      <c r="TDB362" s="28"/>
      <c r="TDC362" s="28"/>
      <c r="TDD362" s="28"/>
      <c r="TDE362" s="28"/>
      <c r="TDF362" s="28"/>
      <c r="TDG362" s="28"/>
      <c r="TDH362" s="28"/>
      <c r="TDI362" s="28"/>
      <c r="TDJ362" s="28"/>
      <c r="TDK362" s="28"/>
      <c r="TDL362" s="28"/>
      <c r="TDM362" s="28"/>
      <c r="TDN362" s="28"/>
      <c r="TDO362" s="28"/>
      <c r="TDP362" s="28"/>
      <c r="TDQ362" s="28"/>
      <c r="TDR362" s="28"/>
      <c r="TDS362" s="28"/>
      <c r="TDT362" s="28"/>
      <c r="TDU362" s="28"/>
      <c r="TDV362" s="28"/>
      <c r="TDW362" s="28"/>
      <c r="TDX362" s="28"/>
      <c r="TDY362" s="28"/>
      <c r="TDZ362" s="28"/>
      <c r="TEA362" s="28"/>
      <c r="TEB362" s="28"/>
      <c r="TEC362" s="28"/>
      <c r="TED362" s="28"/>
      <c r="TEE362" s="28"/>
      <c r="TEF362" s="28"/>
      <c r="TEG362" s="28"/>
      <c r="TEH362" s="28"/>
      <c r="TEI362" s="28"/>
      <c r="TEJ362" s="28"/>
      <c r="TEK362" s="28"/>
      <c r="TEL362" s="28"/>
      <c r="TEM362" s="28"/>
      <c r="TEN362" s="28"/>
      <c r="TEO362" s="28"/>
      <c r="TEP362" s="28"/>
      <c r="TEQ362" s="28"/>
      <c r="TER362" s="28"/>
      <c r="TES362" s="28"/>
      <c r="TET362" s="28"/>
      <c r="TEU362" s="28"/>
      <c r="TEV362" s="28"/>
      <c r="TEW362" s="28"/>
      <c r="TEX362" s="28"/>
      <c r="TEY362" s="28"/>
      <c r="TEZ362" s="28"/>
      <c r="TFA362" s="28"/>
      <c r="TFB362" s="28"/>
      <c r="TFC362" s="28"/>
      <c r="TFD362" s="28"/>
      <c r="TFE362" s="28"/>
      <c r="TFF362" s="28"/>
      <c r="TFG362" s="28"/>
      <c r="TFH362" s="28"/>
      <c r="TFI362" s="28"/>
      <c r="TFJ362" s="28"/>
      <c r="TFK362" s="28"/>
      <c r="TFL362" s="28"/>
      <c r="TFM362" s="28"/>
      <c r="TFN362" s="28"/>
      <c r="TFO362" s="28"/>
      <c r="TFP362" s="28"/>
      <c r="TFQ362" s="28"/>
      <c r="TFR362" s="28"/>
      <c r="TFS362" s="28"/>
      <c r="TFT362" s="28"/>
      <c r="TFU362" s="28"/>
      <c r="TFV362" s="28"/>
      <c r="TFW362" s="28"/>
      <c r="TFX362" s="28"/>
      <c r="TFY362" s="28"/>
      <c r="TFZ362" s="28"/>
      <c r="TGA362" s="28"/>
      <c r="TGB362" s="28"/>
      <c r="TGC362" s="28"/>
      <c r="TGD362" s="28"/>
      <c r="TGE362" s="28"/>
      <c r="TGF362" s="28"/>
      <c r="TGG362" s="28"/>
      <c r="TGH362" s="28"/>
      <c r="TGI362" s="28"/>
      <c r="TGJ362" s="28"/>
      <c r="TGK362" s="28"/>
      <c r="TGL362" s="28"/>
      <c r="TGM362" s="28"/>
      <c r="TGN362" s="28"/>
      <c r="TGO362" s="28"/>
      <c r="TGP362" s="28"/>
      <c r="TGQ362" s="28"/>
      <c r="TGR362" s="28"/>
      <c r="TGS362" s="28"/>
      <c r="TGT362" s="28"/>
      <c r="TGU362" s="28"/>
      <c r="TGV362" s="28"/>
      <c r="TGW362" s="28"/>
      <c r="TGX362" s="28"/>
      <c r="TGY362" s="28"/>
      <c r="TGZ362" s="28"/>
      <c r="THA362" s="28"/>
      <c r="THB362" s="28"/>
      <c r="THC362" s="28"/>
      <c r="THD362" s="28"/>
      <c r="THE362" s="28"/>
      <c r="THF362" s="28"/>
      <c r="THG362" s="28"/>
      <c r="THH362" s="28"/>
      <c r="THI362" s="28"/>
      <c r="THJ362" s="28"/>
      <c r="THK362" s="28"/>
      <c r="THL362" s="28"/>
      <c r="THM362" s="28"/>
      <c r="THN362" s="28"/>
      <c r="THO362" s="28"/>
      <c r="THP362" s="28"/>
      <c r="THQ362" s="28"/>
      <c r="THR362" s="28"/>
      <c r="THS362" s="28"/>
      <c r="THT362" s="28"/>
      <c r="THU362" s="28"/>
      <c r="THV362" s="28"/>
      <c r="THW362" s="28"/>
      <c r="THX362" s="28"/>
      <c r="THY362" s="28"/>
      <c r="THZ362" s="28"/>
      <c r="TIA362" s="28"/>
      <c r="TIB362" s="28"/>
      <c r="TIC362" s="28"/>
      <c r="TID362" s="28"/>
      <c r="TIE362" s="28"/>
      <c r="TIF362" s="28"/>
      <c r="TIG362" s="28"/>
      <c r="TIH362" s="28"/>
      <c r="TII362" s="28"/>
      <c r="TIJ362" s="28"/>
      <c r="TIK362" s="28"/>
      <c r="TIL362" s="28"/>
      <c r="TIM362" s="28"/>
      <c r="TIN362" s="28"/>
      <c r="TIO362" s="28"/>
      <c r="TIP362" s="28"/>
      <c r="TIQ362" s="28"/>
      <c r="TIR362" s="28"/>
      <c r="TIS362" s="28"/>
      <c r="TIT362" s="28"/>
      <c r="TIU362" s="28"/>
      <c r="TIV362" s="28"/>
      <c r="TIW362" s="28"/>
      <c r="TIX362" s="28"/>
      <c r="TIY362" s="28"/>
      <c r="TIZ362" s="28"/>
      <c r="TJA362" s="28"/>
      <c r="TJB362" s="28"/>
      <c r="TJC362" s="28"/>
      <c r="TJD362" s="28"/>
      <c r="TJE362" s="28"/>
      <c r="TJF362" s="28"/>
      <c r="TJG362" s="28"/>
      <c r="TJH362" s="28"/>
      <c r="TJI362" s="28"/>
      <c r="TJJ362" s="28"/>
      <c r="TJK362" s="28"/>
      <c r="TJL362" s="28"/>
      <c r="TJM362" s="28"/>
      <c r="TJN362" s="28"/>
      <c r="TJO362" s="28"/>
      <c r="TJP362" s="28"/>
      <c r="TJQ362" s="28"/>
      <c r="TJR362" s="28"/>
      <c r="TJS362" s="28"/>
      <c r="TJT362" s="28"/>
      <c r="TJU362" s="28"/>
      <c r="TJV362" s="28"/>
      <c r="TJW362" s="28"/>
      <c r="TJX362" s="28"/>
      <c r="TJY362" s="28"/>
      <c r="TJZ362" s="28"/>
      <c r="TKA362" s="28"/>
      <c r="TKB362" s="28"/>
      <c r="TKC362" s="28"/>
      <c r="TKD362" s="28"/>
      <c r="TKE362" s="28"/>
      <c r="TKF362" s="28"/>
      <c r="TKG362" s="28"/>
      <c r="TKH362" s="28"/>
      <c r="TKI362" s="28"/>
      <c r="TKJ362" s="28"/>
      <c r="TKK362" s="28"/>
      <c r="TKL362" s="28"/>
      <c r="TKM362" s="28"/>
      <c r="TKN362" s="28"/>
      <c r="TKO362" s="28"/>
      <c r="TKP362" s="28"/>
      <c r="TKQ362" s="28"/>
      <c r="TKR362" s="28"/>
      <c r="TKS362" s="28"/>
      <c r="TKT362" s="28"/>
      <c r="TKU362" s="28"/>
      <c r="TKV362" s="28"/>
      <c r="TKW362" s="28"/>
      <c r="TKX362" s="28"/>
      <c r="TKY362" s="28"/>
      <c r="TKZ362" s="28"/>
      <c r="TLA362" s="28"/>
      <c r="TLB362" s="28"/>
      <c r="TLC362" s="28"/>
      <c r="TLD362" s="28"/>
      <c r="TLE362" s="28"/>
      <c r="TLF362" s="28"/>
      <c r="TLG362" s="28"/>
      <c r="TLH362" s="28"/>
      <c r="TLI362" s="28"/>
      <c r="TLJ362" s="28"/>
      <c r="TLK362" s="28"/>
      <c r="TLL362" s="28"/>
      <c r="TLM362" s="28"/>
      <c r="TLN362" s="28"/>
      <c r="TLO362" s="28"/>
      <c r="TLP362" s="28"/>
      <c r="TLQ362" s="28"/>
      <c r="TLR362" s="28"/>
      <c r="TLS362" s="28"/>
      <c r="TLT362" s="28"/>
      <c r="TLU362" s="28"/>
      <c r="TLV362" s="28"/>
      <c r="TLW362" s="28"/>
      <c r="TLX362" s="28"/>
      <c r="TLY362" s="28"/>
      <c r="TLZ362" s="28"/>
      <c r="TMA362" s="28"/>
      <c r="TMB362" s="28"/>
      <c r="TMC362" s="28"/>
      <c r="TMD362" s="28"/>
      <c r="TME362" s="28"/>
      <c r="TMF362" s="28"/>
      <c r="TMG362" s="28"/>
      <c r="TMH362" s="28"/>
      <c r="TMI362" s="28"/>
      <c r="TMJ362" s="28"/>
      <c r="TMK362" s="28"/>
      <c r="TML362" s="28"/>
      <c r="TMM362" s="28"/>
      <c r="TMN362" s="28"/>
      <c r="TMO362" s="28"/>
      <c r="TMP362" s="28"/>
      <c r="TMQ362" s="28"/>
      <c r="TMR362" s="28"/>
      <c r="TMS362" s="28"/>
      <c r="TMT362" s="28"/>
      <c r="TMU362" s="28"/>
      <c r="TMV362" s="28"/>
      <c r="TMW362" s="28"/>
      <c r="TMX362" s="28"/>
      <c r="TMY362" s="28"/>
      <c r="TMZ362" s="28"/>
      <c r="TNA362" s="28"/>
      <c r="TNB362" s="28"/>
      <c r="TNC362" s="28"/>
      <c r="TND362" s="28"/>
      <c r="TNE362" s="28"/>
      <c r="TNF362" s="28"/>
      <c r="TNG362" s="28"/>
      <c r="TNH362" s="28"/>
      <c r="TNI362" s="28"/>
      <c r="TNJ362" s="28"/>
      <c r="TNK362" s="28"/>
      <c r="TNL362" s="28"/>
      <c r="TNM362" s="28"/>
      <c r="TNN362" s="28"/>
      <c r="TNO362" s="28"/>
      <c r="TNP362" s="28"/>
      <c r="TNQ362" s="28"/>
      <c r="TNR362" s="28"/>
      <c r="TNS362" s="28"/>
      <c r="TNT362" s="28"/>
      <c r="TNU362" s="28"/>
      <c r="TNV362" s="28"/>
      <c r="TNW362" s="28"/>
      <c r="TNX362" s="28"/>
      <c r="TNY362" s="28"/>
      <c r="TNZ362" s="28"/>
      <c r="TOA362" s="28"/>
      <c r="TOB362" s="28"/>
      <c r="TOC362" s="28"/>
      <c r="TOD362" s="28"/>
      <c r="TOE362" s="28"/>
      <c r="TOF362" s="28"/>
      <c r="TOG362" s="28"/>
      <c r="TOH362" s="28"/>
      <c r="TOI362" s="28"/>
      <c r="TOJ362" s="28"/>
      <c r="TOK362" s="28"/>
      <c r="TOL362" s="28"/>
      <c r="TOM362" s="28"/>
      <c r="TON362" s="28"/>
      <c r="TOO362" s="28"/>
      <c r="TOP362" s="28"/>
      <c r="TOQ362" s="28"/>
      <c r="TOR362" s="28"/>
      <c r="TOS362" s="28"/>
      <c r="TOT362" s="28"/>
      <c r="TOU362" s="28"/>
      <c r="TOV362" s="28"/>
      <c r="TOW362" s="28"/>
      <c r="TOX362" s="28"/>
      <c r="TOY362" s="28"/>
      <c r="TOZ362" s="28"/>
      <c r="TPA362" s="28"/>
      <c r="TPB362" s="28"/>
      <c r="TPC362" s="28"/>
      <c r="TPD362" s="28"/>
      <c r="TPE362" s="28"/>
      <c r="TPF362" s="28"/>
      <c r="TPG362" s="28"/>
      <c r="TPH362" s="28"/>
      <c r="TPI362" s="28"/>
      <c r="TPJ362" s="28"/>
      <c r="TPK362" s="28"/>
      <c r="TPL362" s="28"/>
      <c r="TPM362" s="28"/>
      <c r="TPN362" s="28"/>
      <c r="TPO362" s="28"/>
      <c r="TPP362" s="28"/>
      <c r="TPQ362" s="28"/>
      <c r="TPR362" s="28"/>
      <c r="TPS362" s="28"/>
      <c r="TPT362" s="28"/>
      <c r="TPU362" s="28"/>
      <c r="TPV362" s="28"/>
      <c r="TPW362" s="28"/>
      <c r="TPX362" s="28"/>
      <c r="TPY362" s="28"/>
      <c r="TPZ362" s="28"/>
      <c r="TQA362" s="28"/>
      <c r="TQB362" s="28"/>
      <c r="TQC362" s="28"/>
      <c r="TQD362" s="28"/>
      <c r="TQE362" s="28"/>
      <c r="TQF362" s="28"/>
      <c r="TQG362" s="28"/>
      <c r="TQH362" s="28"/>
      <c r="TQI362" s="28"/>
      <c r="TQJ362" s="28"/>
      <c r="TQK362" s="28"/>
      <c r="TQL362" s="28"/>
      <c r="TQM362" s="28"/>
      <c r="TQN362" s="28"/>
      <c r="TQO362" s="28"/>
      <c r="TQP362" s="28"/>
      <c r="TQQ362" s="28"/>
      <c r="TQR362" s="28"/>
      <c r="TQS362" s="28"/>
      <c r="TQT362" s="28"/>
      <c r="TQU362" s="28"/>
      <c r="TQV362" s="28"/>
      <c r="TQW362" s="28"/>
      <c r="TQX362" s="28"/>
      <c r="TQY362" s="28"/>
      <c r="TQZ362" s="28"/>
      <c r="TRA362" s="28"/>
      <c r="TRB362" s="28"/>
      <c r="TRC362" s="28"/>
      <c r="TRD362" s="28"/>
      <c r="TRE362" s="28"/>
      <c r="TRF362" s="28"/>
      <c r="TRG362" s="28"/>
      <c r="TRH362" s="28"/>
      <c r="TRI362" s="28"/>
      <c r="TRJ362" s="28"/>
      <c r="TRK362" s="28"/>
      <c r="TRL362" s="28"/>
      <c r="TRM362" s="28"/>
      <c r="TRN362" s="28"/>
      <c r="TRO362" s="28"/>
      <c r="TRP362" s="28"/>
      <c r="TRQ362" s="28"/>
      <c r="TRR362" s="28"/>
      <c r="TRS362" s="28"/>
      <c r="TRT362" s="28"/>
      <c r="TRU362" s="28"/>
      <c r="TRV362" s="28"/>
      <c r="TRW362" s="28"/>
      <c r="TRX362" s="28"/>
      <c r="TRY362" s="28"/>
      <c r="TRZ362" s="28"/>
      <c r="TSA362" s="28"/>
      <c r="TSB362" s="28"/>
      <c r="TSC362" s="28"/>
      <c r="TSD362" s="28"/>
      <c r="TSE362" s="28"/>
      <c r="TSF362" s="28"/>
      <c r="TSG362" s="28"/>
      <c r="TSH362" s="28"/>
      <c r="TSI362" s="28"/>
      <c r="TSJ362" s="28"/>
      <c r="TSK362" s="28"/>
      <c r="TSL362" s="28"/>
      <c r="TSM362" s="28"/>
      <c r="TSN362" s="28"/>
      <c r="TSO362" s="28"/>
      <c r="TSP362" s="28"/>
      <c r="TSQ362" s="28"/>
      <c r="TSR362" s="28"/>
      <c r="TSS362" s="28"/>
      <c r="TST362" s="28"/>
      <c r="TSU362" s="28"/>
      <c r="TSV362" s="28"/>
      <c r="TSW362" s="28"/>
      <c r="TSX362" s="28"/>
      <c r="TSY362" s="28"/>
      <c r="TSZ362" s="28"/>
      <c r="TTA362" s="28"/>
      <c r="TTB362" s="28"/>
      <c r="TTC362" s="28"/>
      <c r="TTD362" s="28"/>
      <c r="TTE362" s="28"/>
      <c r="TTF362" s="28"/>
      <c r="TTG362" s="28"/>
      <c r="TTH362" s="28"/>
      <c r="TTI362" s="28"/>
      <c r="TTJ362" s="28"/>
      <c r="TTK362" s="28"/>
      <c r="TTL362" s="28"/>
      <c r="TTM362" s="28"/>
      <c r="TTN362" s="28"/>
      <c r="TTO362" s="28"/>
      <c r="TTP362" s="28"/>
      <c r="TTQ362" s="28"/>
      <c r="TTR362" s="28"/>
      <c r="TTS362" s="28"/>
      <c r="TTT362" s="28"/>
      <c r="TTU362" s="28"/>
      <c r="TTV362" s="28"/>
      <c r="TTW362" s="28"/>
      <c r="TTX362" s="28"/>
      <c r="TTY362" s="28"/>
      <c r="TTZ362" s="28"/>
      <c r="TUA362" s="28"/>
      <c r="TUB362" s="28"/>
      <c r="TUC362" s="28"/>
      <c r="TUD362" s="28"/>
      <c r="TUE362" s="28"/>
      <c r="TUF362" s="28"/>
      <c r="TUG362" s="28"/>
      <c r="TUH362" s="28"/>
      <c r="TUI362" s="28"/>
      <c r="TUJ362" s="28"/>
      <c r="TUK362" s="28"/>
      <c r="TUL362" s="28"/>
      <c r="TUM362" s="28"/>
      <c r="TUN362" s="28"/>
      <c r="TUO362" s="28"/>
      <c r="TUP362" s="28"/>
      <c r="TUQ362" s="28"/>
      <c r="TUR362" s="28"/>
      <c r="TUS362" s="28"/>
      <c r="TUT362" s="28"/>
      <c r="TUU362" s="28"/>
      <c r="TUV362" s="28"/>
      <c r="TUW362" s="28"/>
      <c r="TUX362" s="28"/>
      <c r="TUY362" s="28"/>
      <c r="TUZ362" s="28"/>
      <c r="TVA362" s="28"/>
      <c r="TVB362" s="28"/>
      <c r="TVC362" s="28"/>
      <c r="TVD362" s="28"/>
      <c r="TVE362" s="28"/>
      <c r="TVF362" s="28"/>
      <c r="TVG362" s="28"/>
      <c r="TVH362" s="28"/>
      <c r="TVI362" s="28"/>
      <c r="TVJ362" s="28"/>
      <c r="TVK362" s="28"/>
      <c r="TVL362" s="28"/>
      <c r="TVM362" s="28"/>
      <c r="TVN362" s="28"/>
      <c r="TVO362" s="28"/>
      <c r="TVP362" s="28"/>
      <c r="TVQ362" s="28"/>
      <c r="TVR362" s="28"/>
      <c r="TVS362" s="28"/>
      <c r="TVT362" s="28"/>
      <c r="TVU362" s="28"/>
      <c r="TVV362" s="28"/>
      <c r="TVW362" s="28"/>
      <c r="TVX362" s="28"/>
      <c r="TVY362" s="28"/>
      <c r="TVZ362" s="28"/>
      <c r="TWA362" s="28"/>
      <c r="TWB362" s="28"/>
      <c r="TWC362" s="28"/>
      <c r="TWD362" s="28"/>
      <c r="TWE362" s="28"/>
      <c r="TWF362" s="28"/>
      <c r="TWG362" s="28"/>
      <c r="TWH362" s="28"/>
      <c r="TWI362" s="28"/>
      <c r="TWJ362" s="28"/>
      <c r="TWK362" s="28"/>
      <c r="TWL362" s="28"/>
      <c r="TWM362" s="28"/>
      <c r="TWN362" s="28"/>
      <c r="TWO362" s="28"/>
      <c r="TWP362" s="28"/>
      <c r="TWQ362" s="28"/>
      <c r="TWR362" s="28"/>
      <c r="TWS362" s="28"/>
      <c r="TWT362" s="28"/>
      <c r="TWU362" s="28"/>
      <c r="TWV362" s="28"/>
      <c r="TWW362" s="28"/>
      <c r="TWX362" s="28"/>
      <c r="TWY362" s="28"/>
      <c r="TWZ362" s="28"/>
      <c r="TXA362" s="28"/>
      <c r="TXB362" s="28"/>
      <c r="TXC362" s="28"/>
      <c r="TXD362" s="28"/>
      <c r="TXE362" s="28"/>
      <c r="TXF362" s="28"/>
      <c r="TXG362" s="28"/>
      <c r="TXH362" s="28"/>
      <c r="TXI362" s="28"/>
      <c r="TXJ362" s="28"/>
      <c r="TXK362" s="28"/>
      <c r="TXL362" s="28"/>
      <c r="TXM362" s="28"/>
      <c r="TXN362" s="28"/>
      <c r="TXO362" s="28"/>
      <c r="TXP362" s="28"/>
      <c r="TXQ362" s="28"/>
      <c r="TXR362" s="28"/>
      <c r="TXS362" s="28"/>
      <c r="TXT362" s="28"/>
      <c r="TXU362" s="28"/>
      <c r="TXV362" s="28"/>
      <c r="TXW362" s="28"/>
      <c r="TXX362" s="28"/>
      <c r="TXY362" s="28"/>
      <c r="TXZ362" s="28"/>
      <c r="TYA362" s="28"/>
      <c r="TYB362" s="28"/>
      <c r="TYC362" s="28"/>
      <c r="TYD362" s="28"/>
      <c r="TYE362" s="28"/>
      <c r="TYF362" s="28"/>
      <c r="TYG362" s="28"/>
      <c r="TYH362" s="28"/>
      <c r="TYI362" s="28"/>
      <c r="TYJ362" s="28"/>
      <c r="TYK362" s="28"/>
      <c r="TYL362" s="28"/>
      <c r="TYM362" s="28"/>
      <c r="TYN362" s="28"/>
      <c r="TYO362" s="28"/>
      <c r="TYP362" s="28"/>
      <c r="TYQ362" s="28"/>
      <c r="TYR362" s="28"/>
      <c r="TYS362" s="28"/>
      <c r="TYT362" s="28"/>
      <c r="TYU362" s="28"/>
      <c r="TYV362" s="28"/>
      <c r="TYW362" s="28"/>
      <c r="TYX362" s="28"/>
      <c r="TYY362" s="28"/>
      <c r="TYZ362" s="28"/>
      <c r="TZA362" s="28"/>
      <c r="TZB362" s="28"/>
      <c r="TZC362" s="28"/>
      <c r="TZD362" s="28"/>
      <c r="TZE362" s="28"/>
      <c r="TZF362" s="28"/>
      <c r="TZG362" s="28"/>
      <c r="TZH362" s="28"/>
      <c r="TZI362" s="28"/>
      <c r="TZJ362" s="28"/>
      <c r="TZK362" s="28"/>
      <c r="TZL362" s="28"/>
      <c r="TZM362" s="28"/>
      <c r="TZN362" s="28"/>
      <c r="TZO362" s="28"/>
      <c r="TZP362" s="28"/>
      <c r="TZQ362" s="28"/>
      <c r="TZR362" s="28"/>
      <c r="TZS362" s="28"/>
      <c r="TZT362" s="28"/>
      <c r="TZU362" s="28"/>
      <c r="TZV362" s="28"/>
      <c r="TZW362" s="28"/>
      <c r="TZX362" s="28"/>
      <c r="TZY362" s="28"/>
      <c r="TZZ362" s="28"/>
      <c r="UAA362" s="28"/>
      <c r="UAB362" s="28"/>
      <c r="UAC362" s="28"/>
      <c r="UAD362" s="28"/>
      <c r="UAE362" s="28"/>
      <c r="UAF362" s="28"/>
      <c r="UAG362" s="28"/>
      <c r="UAH362" s="28"/>
      <c r="UAI362" s="28"/>
      <c r="UAJ362" s="28"/>
      <c r="UAK362" s="28"/>
      <c r="UAL362" s="28"/>
      <c r="UAM362" s="28"/>
      <c r="UAN362" s="28"/>
      <c r="UAO362" s="28"/>
      <c r="UAP362" s="28"/>
      <c r="UAQ362" s="28"/>
      <c r="UAR362" s="28"/>
      <c r="UAS362" s="28"/>
      <c r="UAT362" s="28"/>
      <c r="UAU362" s="28"/>
      <c r="UAV362" s="28"/>
      <c r="UAW362" s="28"/>
      <c r="UAX362" s="28"/>
      <c r="UAY362" s="28"/>
      <c r="UAZ362" s="28"/>
      <c r="UBA362" s="28"/>
      <c r="UBB362" s="28"/>
      <c r="UBC362" s="28"/>
      <c r="UBD362" s="28"/>
      <c r="UBE362" s="28"/>
      <c r="UBF362" s="28"/>
      <c r="UBG362" s="28"/>
      <c r="UBH362" s="28"/>
      <c r="UBI362" s="28"/>
      <c r="UBJ362" s="28"/>
      <c r="UBK362" s="28"/>
      <c r="UBL362" s="28"/>
      <c r="UBM362" s="28"/>
      <c r="UBN362" s="28"/>
      <c r="UBO362" s="28"/>
      <c r="UBP362" s="28"/>
      <c r="UBQ362" s="28"/>
      <c r="UBR362" s="28"/>
      <c r="UBS362" s="28"/>
      <c r="UBT362" s="28"/>
      <c r="UBU362" s="28"/>
      <c r="UBV362" s="28"/>
      <c r="UBW362" s="28"/>
      <c r="UBX362" s="28"/>
      <c r="UBY362" s="28"/>
      <c r="UBZ362" s="28"/>
      <c r="UCA362" s="28"/>
      <c r="UCB362" s="28"/>
      <c r="UCC362" s="28"/>
      <c r="UCD362" s="28"/>
      <c r="UCE362" s="28"/>
      <c r="UCF362" s="28"/>
      <c r="UCG362" s="28"/>
      <c r="UCH362" s="28"/>
      <c r="UCI362" s="28"/>
      <c r="UCJ362" s="28"/>
      <c r="UCK362" s="28"/>
      <c r="UCL362" s="28"/>
      <c r="UCM362" s="28"/>
      <c r="UCN362" s="28"/>
      <c r="UCO362" s="28"/>
      <c r="UCP362" s="28"/>
      <c r="UCQ362" s="28"/>
      <c r="UCR362" s="28"/>
      <c r="UCS362" s="28"/>
      <c r="UCT362" s="28"/>
      <c r="UCU362" s="28"/>
      <c r="UCV362" s="28"/>
      <c r="UCW362" s="28"/>
      <c r="UCX362" s="28"/>
      <c r="UCY362" s="28"/>
      <c r="UCZ362" s="28"/>
      <c r="UDA362" s="28"/>
      <c r="UDB362" s="28"/>
      <c r="UDC362" s="28"/>
      <c r="UDD362" s="28"/>
      <c r="UDE362" s="28"/>
      <c r="UDF362" s="28"/>
      <c r="UDG362" s="28"/>
      <c r="UDH362" s="28"/>
      <c r="UDI362" s="28"/>
      <c r="UDJ362" s="28"/>
      <c r="UDK362" s="28"/>
      <c r="UDL362" s="28"/>
      <c r="UDM362" s="28"/>
      <c r="UDN362" s="28"/>
      <c r="UDO362" s="28"/>
      <c r="UDP362" s="28"/>
      <c r="UDQ362" s="28"/>
      <c r="UDR362" s="28"/>
      <c r="UDS362" s="28"/>
      <c r="UDT362" s="28"/>
      <c r="UDU362" s="28"/>
      <c r="UDV362" s="28"/>
      <c r="UDW362" s="28"/>
      <c r="UDX362" s="28"/>
      <c r="UDY362" s="28"/>
      <c r="UDZ362" s="28"/>
      <c r="UEA362" s="28"/>
      <c r="UEB362" s="28"/>
      <c r="UEC362" s="28"/>
      <c r="UED362" s="28"/>
      <c r="UEE362" s="28"/>
      <c r="UEF362" s="28"/>
      <c r="UEG362" s="28"/>
      <c r="UEH362" s="28"/>
      <c r="UEI362" s="28"/>
      <c r="UEJ362" s="28"/>
      <c r="UEK362" s="28"/>
      <c r="UEL362" s="28"/>
      <c r="UEM362" s="28"/>
      <c r="UEN362" s="28"/>
      <c r="UEO362" s="28"/>
      <c r="UEP362" s="28"/>
      <c r="UEQ362" s="28"/>
      <c r="UER362" s="28"/>
      <c r="UES362" s="28"/>
      <c r="UET362" s="28"/>
      <c r="UEU362" s="28"/>
      <c r="UEV362" s="28"/>
      <c r="UEW362" s="28"/>
      <c r="UEX362" s="28"/>
      <c r="UEY362" s="28"/>
      <c r="UEZ362" s="28"/>
      <c r="UFA362" s="28"/>
      <c r="UFB362" s="28"/>
      <c r="UFC362" s="28"/>
      <c r="UFD362" s="28"/>
      <c r="UFE362" s="28"/>
      <c r="UFF362" s="28"/>
      <c r="UFG362" s="28"/>
      <c r="UFH362" s="28"/>
      <c r="UFI362" s="28"/>
      <c r="UFJ362" s="28"/>
      <c r="UFK362" s="28"/>
      <c r="UFL362" s="28"/>
      <c r="UFM362" s="28"/>
      <c r="UFN362" s="28"/>
      <c r="UFO362" s="28"/>
      <c r="UFP362" s="28"/>
      <c r="UFQ362" s="28"/>
      <c r="UFR362" s="28"/>
      <c r="UFS362" s="28"/>
      <c r="UFT362" s="28"/>
      <c r="UFU362" s="28"/>
      <c r="UFV362" s="28"/>
      <c r="UFW362" s="28"/>
      <c r="UFX362" s="28"/>
      <c r="UFY362" s="28"/>
      <c r="UFZ362" s="28"/>
      <c r="UGA362" s="28"/>
      <c r="UGB362" s="28"/>
      <c r="UGC362" s="28"/>
      <c r="UGD362" s="28"/>
      <c r="UGE362" s="28"/>
      <c r="UGF362" s="28"/>
      <c r="UGG362" s="28"/>
      <c r="UGH362" s="28"/>
      <c r="UGI362" s="28"/>
      <c r="UGJ362" s="28"/>
      <c r="UGK362" s="28"/>
      <c r="UGL362" s="28"/>
      <c r="UGM362" s="28"/>
      <c r="UGN362" s="28"/>
      <c r="UGO362" s="28"/>
      <c r="UGP362" s="28"/>
      <c r="UGQ362" s="28"/>
      <c r="UGR362" s="28"/>
      <c r="UGS362" s="28"/>
      <c r="UGT362" s="28"/>
      <c r="UGU362" s="28"/>
      <c r="UGV362" s="28"/>
      <c r="UGW362" s="28"/>
      <c r="UGX362" s="28"/>
      <c r="UGY362" s="28"/>
      <c r="UGZ362" s="28"/>
      <c r="UHA362" s="28"/>
      <c r="UHB362" s="28"/>
      <c r="UHC362" s="28"/>
      <c r="UHD362" s="28"/>
      <c r="UHE362" s="28"/>
      <c r="UHF362" s="28"/>
      <c r="UHG362" s="28"/>
      <c r="UHH362" s="28"/>
      <c r="UHI362" s="28"/>
      <c r="UHJ362" s="28"/>
      <c r="UHK362" s="28"/>
      <c r="UHL362" s="28"/>
      <c r="UHM362" s="28"/>
      <c r="UHN362" s="28"/>
      <c r="UHO362" s="28"/>
      <c r="UHP362" s="28"/>
      <c r="UHQ362" s="28"/>
      <c r="UHR362" s="28"/>
      <c r="UHS362" s="28"/>
      <c r="UHT362" s="28"/>
      <c r="UHU362" s="28"/>
      <c r="UHV362" s="28"/>
      <c r="UHW362" s="28"/>
      <c r="UHX362" s="28"/>
      <c r="UHY362" s="28"/>
      <c r="UHZ362" s="28"/>
      <c r="UIA362" s="28"/>
      <c r="UIB362" s="28"/>
      <c r="UIC362" s="28"/>
      <c r="UID362" s="28"/>
      <c r="UIE362" s="28"/>
      <c r="UIF362" s="28"/>
      <c r="UIG362" s="28"/>
      <c r="UIH362" s="28"/>
      <c r="UII362" s="28"/>
      <c r="UIJ362" s="28"/>
      <c r="UIK362" s="28"/>
      <c r="UIL362" s="28"/>
      <c r="UIM362" s="28"/>
      <c r="UIN362" s="28"/>
      <c r="UIO362" s="28"/>
      <c r="UIP362" s="28"/>
      <c r="UIQ362" s="28"/>
      <c r="UIR362" s="28"/>
      <c r="UIS362" s="28"/>
      <c r="UIT362" s="28"/>
      <c r="UIU362" s="28"/>
      <c r="UIV362" s="28"/>
      <c r="UIW362" s="28"/>
      <c r="UIX362" s="28"/>
      <c r="UIY362" s="28"/>
      <c r="UIZ362" s="28"/>
      <c r="UJA362" s="28"/>
      <c r="UJB362" s="28"/>
      <c r="UJC362" s="28"/>
      <c r="UJD362" s="28"/>
      <c r="UJE362" s="28"/>
      <c r="UJF362" s="28"/>
      <c r="UJG362" s="28"/>
      <c r="UJH362" s="28"/>
      <c r="UJI362" s="28"/>
      <c r="UJJ362" s="28"/>
      <c r="UJK362" s="28"/>
      <c r="UJL362" s="28"/>
      <c r="UJM362" s="28"/>
      <c r="UJN362" s="28"/>
      <c r="UJO362" s="28"/>
      <c r="UJP362" s="28"/>
      <c r="UJQ362" s="28"/>
      <c r="UJR362" s="28"/>
      <c r="UJS362" s="28"/>
      <c r="UJT362" s="28"/>
      <c r="UJU362" s="28"/>
      <c r="UJV362" s="28"/>
      <c r="UJW362" s="28"/>
      <c r="UJX362" s="28"/>
      <c r="UJY362" s="28"/>
      <c r="UJZ362" s="28"/>
      <c r="UKA362" s="28"/>
      <c r="UKB362" s="28"/>
      <c r="UKC362" s="28"/>
      <c r="UKD362" s="28"/>
      <c r="UKE362" s="28"/>
      <c r="UKF362" s="28"/>
      <c r="UKG362" s="28"/>
      <c r="UKH362" s="28"/>
      <c r="UKI362" s="28"/>
      <c r="UKJ362" s="28"/>
      <c r="UKK362" s="28"/>
      <c r="UKL362" s="28"/>
      <c r="UKM362" s="28"/>
      <c r="UKN362" s="28"/>
      <c r="UKO362" s="28"/>
      <c r="UKP362" s="28"/>
      <c r="UKQ362" s="28"/>
      <c r="UKR362" s="28"/>
      <c r="UKS362" s="28"/>
      <c r="UKT362" s="28"/>
      <c r="UKU362" s="28"/>
      <c r="UKV362" s="28"/>
      <c r="UKW362" s="28"/>
      <c r="UKX362" s="28"/>
      <c r="UKY362" s="28"/>
      <c r="UKZ362" s="28"/>
      <c r="ULA362" s="28"/>
      <c r="ULB362" s="28"/>
      <c r="ULC362" s="28"/>
      <c r="ULD362" s="28"/>
      <c r="ULE362" s="28"/>
      <c r="ULF362" s="28"/>
      <c r="ULG362" s="28"/>
      <c r="ULH362" s="28"/>
      <c r="ULI362" s="28"/>
      <c r="ULJ362" s="28"/>
      <c r="ULK362" s="28"/>
      <c r="ULL362" s="28"/>
      <c r="ULM362" s="28"/>
      <c r="ULN362" s="28"/>
      <c r="ULO362" s="28"/>
      <c r="ULP362" s="28"/>
      <c r="ULQ362" s="28"/>
      <c r="ULR362" s="28"/>
      <c r="ULS362" s="28"/>
      <c r="ULT362" s="28"/>
      <c r="ULU362" s="28"/>
      <c r="ULV362" s="28"/>
      <c r="ULW362" s="28"/>
      <c r="ULX362" s="28"/>
      <c r="ULY362" s="28"/>
      <c r="ULZ362" s="28"/>
      <c r="UMA362" s="28"/>
      <c r="UMB362" s="28"/>
      <c r="UMC362" s="28"/>
      <c r="UMD362" s="28"/>
      <c r="UME362" s="28"/>
      <c r="UMF362" s="28"/>
      <c r="UMG362" s="28"/>
      <c r="UMH362" s="28"/>
      <c r="UMI362" s="28"/>
      <c r="UMJ362" s="28"/>
      <c r="UMK362" s="28"/>
      <c r="UML362" s="28"/>
      <c r="UMM362" s="28"/>
      <c r="UMN362" s="28"/>
      <c r="UMO362" s="28"/>
      <c r="UMP362" s="28"/>
      <c r="UMQ362" s="28"/>
      <c r="UMR362" s="28"/>
      <c r="UMS362" s="28"/>
      <c r="UMT362" s="28"/>
      <c r="UMU362" s="28"/>
      <c r="UMV362" s="28"/>
      <c r="UMW362" s="28"/>
      <c r="UMX362" s="28"/>
      <c r="UMY362" s="28"/>
      <c r="UMZ362" s="28"/>
      <c r="UNA362" s="28"/>
      <c r="UNB362" s="28"/>
      <c r="UNC362" s="28"/>
      <c r="UND362" s="28"/>
      <c r="UNE362" s="28"/>
      <c r="UNF362" s="28"/>
      <c r="UNG362" s="28"/>
      <c r="UNH362" s="28"/>
      <c r="UNI362" s="28"/>
      <c r="UNJ362" s="28"/>
      <c r="UNK362" s="28"/>
      <c r="UNL362" s="28"/>
      <c r="UNM362" s="28"/>
      <c r="UNN362" s="28"/>
      <c r="UNO362" s="28"/>
      <c r="UNP362" s="28"/>
      <c r="UNQ362" s="28"/>
      <c r="UNR362" s="28"/>
      <c r="UNS362" s="28"/>
      <c r="UNT362" s="28"/>
      <c r="UNU362" s="28"/>
      <c r="UNV362" s="28"/>
      <c r="UNW362" s="28"/>
      <c r="UNX362" s="28"/>
      <c r="UNY362" s="28"/>
      <c r="UNZ362" s="28"/>
      <c r="UOA362" s="28"/>
      <c r="UOB362" s="28"/>
      <c r="UOC362" s="28"/>
      <c r="UOD362" s="28"/>
      <c r="UOE362" s="28"/>
      <c r="UOF362" s="28"/>
      <c r="UOG362" s="28"/>
      <c r="UOH362" s="28"/>
      <c r="UOI362" s="28"/>
      <c r="UOJ362" s="28"/>
      <c r="UOK362" s="28"/>
      <c r="UOL362" s="28"/>
      <c r="UOM362" s="28"/>
      <c r="UON362" s="28"/>
      <c r="UOO362" s="28"/>
      <c r="UOP362" s="28"/>
      <c r="UOQ362" s="28"/>
      <c r="UOR362" s="28"/>
      <c r="UOS362" s="28"/>
      <c r="UOT362" s="28"/>
      <c r="UOU362" s="28"/>
      <c r="UOV362" s="28"/>
      <c r="UOW362" s="28"/>
      <c r="UOX362" s="28"/>
      <c r="UOY362" s="28"/>
      <c r="UOZ362" s="28"/>
      <c r="UPA362" s="28"/>
      <c r="UPB362" s="28"/>
      <c r="UPC362" s="28"/>
      <c r="UPD362" s="28"/>
      <c r="UPE362" s="28"/>
      <c r="UPF362" s="28"/>
      <c r="UPG362" s="28"/>
      <c r="UPH362" s="28"/>
      <c r="UPI362" s="28"/>
      <c r="UPJ362" s="28"/>
      <c r="UPK362" s="28"/>
      <c r="UPL362" s="28"/>
      <c r="UPM362" s="28"/>
      <c r="UPN362" s="28"/>
      <c r="UPO362" s="28"/>
      <c r="UPP362" s="28"/>
      <c r="UPQ362" s="28"/>
      <c r="UPR362" s="28"/>
      <c r="UPS362" s="28"/>
      <c r="UPT362" s="28"/>
      <c r="UPU362" s="28"/>
      <c r="UPV362" s="28"/>
      <c r="UPW362" s="28"/>
      <c r="UPX362" s="28"/>
      <c r="UPY362" s="28"/>
      <c r="UPZ362" s="28"/>
      <c r="UQA362" s="28"/>
      <c r="UQB362" s="28"/>
      <c r="UQC362" s="28"/>
      <c r="UQD362" s="28"/>
      <c r="UQE362" s="28"/>
      <c r="UQF362" s="28"/>
      <c r="UQG362" s="28"/>
      <c r="UQH362" s="28"/>
      <c r="UQI362" s="28"/>
      <c r="UQJ362" s="28"/>
      <c r="UQK362" s="28"/>
      <c r="UQL362" s="28"/>
      <c r="UQM362" s="28"/>
      <c r="UQN362" s="28"/>
      <c r="UQO362" s="28"/>
      <c r="UQP362" s="28"/>
      <c r="UQQ362" s="28"/>
      <c r="UQR362" s="28"/>
      <c r="UQS362" s="28"/>
      <c r="UQT362" s="28"/>
      <c r="UQU362" s="28"/>
      <c r="UQV362" s="28"/>
      <c r="UQW362" s="28"/>
      <c r="UQX362" s="28"/>
      <c r="UQY362" s="28"/>
      <c r="UQZ362" s="28"/>
      <c r="URA362" s="28"/>
      <c r="URB362" s="28"/>
      <c r="URC362" s="28"/>
      <c r="URD362" s="28"/>
      <c r="URE362" s="28"/>
      <c r="URF362" s="28"/>
      <c r="URG362" s="28"/>
      <c r="URH362" s="28"/>
      <c r="URI362" s="28"/>
      <c r="URJ362" s="28"/>
      <c r="URK362" s="28"/>
      <c r="URL362" s="28"/>
      <c r="URM362" s="28"/>
      <c r="URN362" s="28"/>
      <c r="URO362" s="28"/>
      <c r="URP362" s="28"/>
      <c r="URQ362" s="28"/>
      <c r="URR362" s="28"/>
      <c r="URS362" s="28"/>
      <c r="URT362" s="28"/>
      <c r="URU362" s="28"/>
      <c r="URV362" s="28"/>
      <c r="URW362" s="28"/>
      <c r="URX362" s="28"/>
      <c r="URY362" s="28"/>
      <c r="URZ362" s="28"/>
      <c r="USA362" s="28"/>
      <c r="USB362" s="28"/>
      <c r="USC362" s="28"/>
      <c r="USD362" s="28"/>
      <c r="USE362" s="28"/>
      <c r="USF362" s="28"/>
      <c r="USG362" s="28"/>
      <c r="USH362" s="28"/>
      <c r="USI362" s="28"/>
      <c r="USJ362" s="28"/>
      <c r="USK362" s="28"/>
      <c r="USL362" s="28"/>
      <c r="USM362" s="28"/>
      <c r="USN362" s="28"/>
      <c r="USO362" s="28"/>
      <c r="USP362" s="28"/>
      <c r="USQ362" s="28"/>
      <c r="USR362" s="28"/>
      <c r="USS362" s="28"/>
      <c r="UST362" s="28"/>
      <c r="USU362" s="28"/>
      <c r="USV362" s="28"/>
      <c r="USW362" s="28"/>
      <c r="USX362" s="28"/>
      <c r="USY362" s="28"/>
      <c r="USZ362" s="28"/>
      <c r="UTA362" s="28"/>
      <c r="UTB362" s="28"/>
      <c r="UTC362" s="28"/>
      <c r="UTD362" s="28"/>
      <c r="UTE362" s="28"/>
      <c r="UTF362" s="28"/>
      <c r="UTG362" s="28"/>
      <c r="UTH362" s="28"/>
      <c r="UTI362" s="28"/>
      <c r="UTJ362" s="28"/>
      <c r="UTK362" s="28"/>
      <c r="UTL362" s="28"/>
      <c r="UTM362" s="28"/>
      <c r="UTN362" s="28"/>
      <c r="UTO362" s="28"/>
      <c r="UTP362" s="28"/>
      <c r="UTQ362" s="28"/>
      <c r="UTR362" s="28"/>
      <c r="UTS362" s="28"/>
      <c r="UTT362" s="28"/>
      <c r="UTU362" s="28"/>
      <c r="UTV362" s="28"/>
      <c r="UTW362" s="28"/>
      <c r="UTX362" s="28"/>
      <c r="UTY362" s="28"/>
      <c r="UTZ362" s="28"/>
      <c r="UUA362" s="28"/>
      <c r="UUB362" s="28"/>
      <c r="UUC362" s="28"/>
      <c r="UUD362" s="28"/>
      <c r="UUE362" s="28"/>
      <c r="UUF362" s="28"/>
      <c r="UUG362" s="28"/>
      <c r="UUH362" s="28"/>
      <c r="UUI362" s="28"/>
      <c r="UUJ362" s="28"/>
      <c r="UUK362" s="28"/>
      <c r="UUL362" s="28"/>
      <c r="UUM362" s="28"/>
      <c r="UUN362" s="28"/>
      <c r="UUO362" s="28"/>
      <c r="UUP362" s="28"/>
      <c r="UUQ362" s="28"/>
      <c r="UUR362" s="28"/>
      <c r="UUS362" s="28"/>
      <c r="UUT362" s="28"/>
      <c r="UUU362" s="28"/>
      <c r="UUV362" s="28"/>
      <c r="UUW362" s="28"/>
      <c r="UUX362" s="28"/>
      <c r="UUY362" s="28"/>
      <c r="UUZ362" s="28"/>
      <c r="UVA362" s="28"/>
      <c r="UVB362" s="28"/>
      <c r="UVC362" s="28"/>
      <c r="UVD362" s="28"/>
      <c r="UVE362" s="28"/>
      <c r="UVF362" s="28"/>
      <c r="UVG362" s="28"/>
      <c r="UVH362" s="28"/>
      <c r="UVI362" s="28"/>
      <c r="UVJ362" s="28"/>
      <c r="UVK362" s="28"/>
      <c r="UVL362" s="28"/>
      <c r="UVM362" s="28"/>
      <c r="UVN362" s="28"/>
      <c r="UVO362" s="28"/>
      <c r="UVP362" s="28"/>
      <c r="UVQ362" s="28"/>
      <c r="UVR362" s="28"/>
      <c r="UVS362" s="28"/>
      <c r="UVT362" s="28"/>
      <c r="UVU362" s="28"/>
      <c r="UVV362" s="28"/>
      <c r="UVW362" s="28"/>
      <c r="UVX362" s="28"/>
      <c r="UVY362" s="28"/>
      <c r="UVZ362" s="28"/>
      <c r="UWA362" s="28"/>
      <c r="UWB362" s="28"/>
      <c r="UWC362" s="28"/>
      <c r="UWD362" s="28"/>
      <c r="UWE362" s="28"/>
      <c r="UWF362" s="28"/>
      <c r="UWG362" s="28"/>
      <c r="UWH362" s="28"/>
      <c r="UWI362" s="28"/>
      <c r="UWJ362" s="28"/>
      <c r="UWK362" s="28"/>
      <c r="UWL362" s="28"/>
      <c r="UWM362" s="28"/>
      <c r="UWN362" s="28"/>
      <c r="UWO362" s="28"/>
      <c r="UWP362" s="28"/>
      <c r="UWQ362" s="28"/>
      <c r="UWR362" s="28"/>
      <c r="UWS362" s="28"/>
      <c r="UWT362" s="28"/>
      <c r="UWU362" s="28"/>
      <c r="UWV362" s="28"/>
      <c r="UWW362" s="28"/>
      <c r="UWX362" s="28"/>
      <c r="UWY362" s="28"/>
      <c r="UWZ362" s="28"/>
      <c r="UXA362" s="28"/>
      <c r="UXB362" s="28"/>
      <c r="UXC362" s="28"/>
      <c r="UXD362" s="28"/>
      <c r="UXE362" s="28"/>
      <c r="UXF362" s="28"/>
      <c r="UXG362" s="28"/>
      <c r="UXH362" s="28"/>
      <c r="UXI362" s="28"/>
      <c r="UXJ362" s="28"/>
      <c r="UXK362" s="28"/>
      <c r="UXL362" s="28"/>
      <c r="UXM362" s="28"/>
      <c r="UXN362" s="28"/>
      <c r="UXO362" s="28"/>
      <c r="UXP362" s="28"/>
      <c r="UXQ362" s="28"/>
      <c r="UXR362" s="28"/>
      <c r="UXS362" s="28"/>
      <c r="UXT362" s="28"/>
      <c r="UXU362" s="28"/>
      <c r="UXV362" s="28"/>
      <c r="UXW362" s="28"/>
      <c r="UXX362" s="28"/>
      <c r="UXY362" s="28"/>
      <c r="UXZ362" s="28"/>
      <c r="UYA362" s="28"/>
      <c r="UYB362" s="28"/>
      <c r="UYC362" s="28"/>
      <c r="UYD362" s="28"/>
      <c r="UYE362" s="28"/>
      <c r="UYF362" s="28"/>
      <c r="UYG362" s="28"/>
      <c r="UYH362" s="28"/>
      <c r="UYI362" s="28"/>
      <c r="UYJ362" s="28"/>
      <c r="UYK362" s="28"/>
      <c r="UYL362" s="28"/>
      <c r="UYM362" s="28"/>
      <c r="UYN362" s="28"/>
      <c r="UYO362" s="28"/>
      <c r="UYP362" s="28"/>
      <c r="UYQ362" s="28"/>
      <c r="UYR362" s="28"/>
      <c r="UYS362" s="28"/>
      <c r="UYT362" s="28"/>
      <c r="UYU362" s="28"/>
      <c r="UYV362" s="28"/>
      <c r="UYW362" s="28"/>
      <c r="UYX362" s="28"/>
      <c r="UYY362" s="28"/>
      <c r="UYZ362" s="28"/>
      <c r="UZA362" s="28"/>
      <c r="UZB362" s="28"/>
      <c r="UZC362" s="28"/>
      <c r="UZD362" s="28"/>
      <c r="UZE362" s="28"/>
      <c r="UZF362" s="28"/>
      <c r="UZG362" s="28"/>
      <c r="UZH362" s="28"/>
      <c r="UZI362" s="28"/>
      <c r="UZJ362" s="28"/>
      <c r="UZK362" s="28"/>
      <c r="UZL362" s="28"/>
      <c r="UZM362" s="28"/>
      <c r="UZN362" s="28"/>
      <c r="UZO362" s="28"/>
      <c r="UZP362" s="28"/>
      <c r="UZQ362" s="28"/>
      <c r="UZR362" s="28"/>
      <c r="UZS362" s="28"/>
      <c r="UZT362" s="28"/>
      <c r="UZU362" s="28"/>
      <c r="UZV362" s="28"/>
      <c r="UZW362" s="28"/>
      <c r="UZX362" s="28"/>
      <c r="UZY362" s="28"/>
      <c r="UZZ362" s="28"/>
      <c r="VAA362" s="28"/>
      <c r="VAB362" s="28"/>
      <c r="VAC362" s="28"/>
      <c r="VAD362" s="28"/>
      <c r="VAE362" s="28"/>
      <c r="VAF362" s="28"/>
      <c r="VAG362" s="28"/>
      <c r="VAH362" s="28"/>
      <c r="VAI362" s="28"/>
      <c r="VAJ362" s="28"/>
      <c r="VAK362" s="28"/>
      <c r="VAL362" s="28"/>
      <c r="VAM362" s="28"/>
      <c r="VAN362" s="28"/>
      <c r="VAO362" s="28"/>
      <c r="VAP362" s="28"/>
      <c r="VAQ362" s="28"/>
      <c r="VAR362" s="28"/>
      <c r="VAS362" s="28"/>
      <c r="VAT362" s="28"/>
      <c r="VAU362" s="28"/>
      <c r="VAV362" s="28"/>
      <c r="VAW362" s="28"/>
      <c r="VAX362" s="28"/>
      <c r="VAY362" s="28"/>
      <c r="VAZ362" s="28"/>
      <c r="VBA362" s="28"/>
      <c r="VBB362" s="28"/>
      <c r="VBC362" s="28"/>
      <c r="VBD362" s="28"/>
      <c r="VBE362" s="28"/>
      <c r="VBF362" s="28"/>
      <c r="VBG362" s="28"/>
      <c r="VBH362" s="28"/>
      <c r="VBI362" s="28"/>
      <c r="VBJ362" s="28"/>
      <c r="VBK362" s="28"/>
      <c r="VBL362" s="28"/>
      <c r="VBM362" s="28"/>
      <c r="VBN362" s="28"/>
      <c r="VBO362" s="28"/>
      <c r="VBP362" s="28"/>
      <c r="VBQ362" s="28"/>
      <c r="VBR362" s="28"/>
      <c r="VBS362" s="28"/>
      <c r="VBT362" s="28"/>
      <c r="VBU362" s="28"/>
      <c r="VBV362" s="28"/>
      <c r="VBW362" s="28"/>
      <c r="VBX362" s="28"/>
      <c r="VBY362" s="28"/>
      <c r="VBZ362" s="28"/>
      <c r="VCA362" s="28"/>
      <c r="VCB362" s="28"/>
      <c r="VCC362" s="28"/>
      <c r="VCD362" s="28"/>
      <c r="VCE362" s="28"/>
      <c r="VCF362" s="28"/>
      <c r="VCG362" s="28"/>
      <c r="VCH362" s="28"/>
      <c r="VCI362" s="28"/>
      <c r="VCJ362" s="28"/>
      <c r="VCK362" s="28"/>
      <c r="VCL362" s="28"/>
      <c r="VCM362" s="28"/>
      <c r="VCN362" s="28"/>
      <c r="VCO362" s="28"/>
      <c r="VCP362" s="28"/>
      <c r="VCQ362" s="28"/>
      <c r="VCR362" s="28"/>
      <c r="VCS362" s="28"/>
      <c r="VCT362" s="28"/>
      <c r="VCU362" s="28"/>
      <c r="VCV362" s="28"/>
      <c r="VCW362" s="28"/>
      <c r="VCX362" s="28"/>
      <c r="VCY362" s="28"/>
      <c r="VCZ362" s="28"/>
      <c r="VDA362" s="28"/>
      <c r="VDB362" s="28"/>
      <c r="VDC362" s="28"/>
      <c r="VDD362" s="28"/>
      <c r="VDE362" s="28"/>
      <c r="VDF362" s="28"/>
      <c r="VDG362" s="28"/>
      <c r="VDH362" s="28"/>
      <c r="VDI362" s="28"/>
      <c r="VDJ362" s="28"/>
      <c r="VDK362" s="28"/>
      <c r="VDL362" s="28"/>
      <c r="VDM362" s="28"/>
      <c r="VDN362" s="28"/>
      <c r="VDO362" s="28"/>
      <c r="VDP362" s="28"/>
      <c r="VDQ362" s="28"/>
      <c r="VDR362" s="28"/>
      <c r="VDS362" s="28"/>
      <c r="VDT362" s="28"/>
      <c r="VDU362" s="28"/>
      <c r="VDV362" s="28"/>
      <c r="VDW362" s="28"/>
      <c r="VDX362" s="28"/>
      <c r="VDY362" s="28"/>
      <c r="VDZ362" s="28"/>
      <c r="VEA362" s="28"/>
      <c r="VEB362" s="28"/>
      <c r="VEC362" s="28"/>
      <c r="VED362" s="28"/>
      <c r="VEE362" s="28"/>
      <c r="VEF362" s="28"/>
      <c r="VEG362" s="28"/>
      <c r="VEH362" s="28"/>
      <c r="VEI362" s="28"/>
      <c r="VEJ362" s="28"/>
      <c r="VEK362" s="28"/>
      <c r="VEL362" s="28"/>
      <c r="VEM362" s="28"/>
      <c r="VEN362" s="28"/>
      <c r="VEO362" s="28"/>
      <c r="VEP362" s="28"/>
      <c r="VEQ362" s="28"/>
      <c r="VER362" s="28"/>
      <c r="VES362" s="28"/>
      <c r="VET362" s="28"/>
      <c r="VEU362" s="28"/>
      <c r="VEV362" s="28"/>
      <c r="VEW362" s="28"/>
      <c r="VEX362" s="28"/>
      <c r="VEY362" s="28"/>
      <c r="VEZ362" s="28"/>
      <c r="VFA362" s="28"/>
      <c r="VFB362" s="28"/>
      <c r="VFC362" s="28"/>
      <c r="VFD362" s="28"/>
      <c r="VFE362" s="28"/>
      <c r="VFF362" s="28"/>
      <c r="VFG362" s="28"/>
      <c r="VFH362" s="28"/>
      <c r="VFI362" s="28"/>
      <c r="VFJ362" s="28"/>
      <c r="VFK362" s="28"/>
      <c r="VFL362" s="28"/>
      <c r="VFM362" s="28"/>
      <c r="VFN362" s="28"/>
      <c r="VFO362" s="28"/>
      <c r="VFP362" s="28"/>
      <c r="VFQ362" s="28"/>
      <c r="VFR362" s="28"/>
      <c r="VFS362" s="28"/>
      <c r="VFT362" s="28"/>
      <c r="VFU362" s="28"/>
      <c r="VFV362" s="28"/>
      <c r="VFW362" s="28"/>
      <c r="VFX362" s="28"/>
      <c r="VFY362" s="28"/>
      <c r="VFZ362" s="28"/>
      <c r="VGA362" s="28"/>
      <c r="VGB362" s="28"/>
      <c r="VGC362" s="28"/>
      <c r="VGD362" s="28"/>
      <c r="VGE362" s="28"/>
      <c r="VGF362" s="28"/>
      <c r="VGG362" s="28"/>
      <c r="VGH362" s="28"/>
      <c r="VGI362" s="28"/>
      <c r="VGJ362" s="28"/>
      <c r="VGK362" s="28"/>
      <c r="VGL362" s="28"/>
      <c r="VGM362" s="28"/>
      <c r="VGN362" s="28"/>
      <c r="VGO362" s="28"/>
      <c r="VGP362" s="28"/>
      <c r="VGQ362" s="28"/>
      <c r="VGR362" s="28"/>
      <c r="VGS362" s="28"/>
      <c r="VGT362" s="28"/>
      <c r="VGU362" s="28"/>
      <c r="VGV362" s="28"/>
      <c r="VGW362" s="28"/>
      <c r="VGX362" s="28"/>
      <c r="VGY362" s="28"/>
      <c r="VGZ362" s="28"/>
      <c r="VHA362" s="28"/>
      <c r="VHB362" s="28"/>
      <c r="VHC362" s="28"/>
      <c r="VHD362" s="28"/>
      <c r="VHE362" s="28"/>
      <c r="VHF362" s="28"/>
      <c r="VHG362" s="28"/>
      <c r="VHH362" s="28"/>
      <c r="VHI362" s="28"/>
      <c r="VHJ362" s="28"/>
      <c r="VHK362" s="28"/>
      <c r="VHL362" s="28"/>
      <c r="VHM362" s="28"/>
      <c r="VHN362" s="28"/>
      <c r="VHO362" s="28"/>
      <c r="VHP362" s="28"/>
      <c r="VHQ362" s="28"/>
      <c r="VHR362" s="28"/>
      <c r="VHS362" s="28"/>
      <c r="VHT362" s="28"/>
      <c r="VHU362" s="28"/>
      <c r="VHV362" s="28"/>
      <c r="VHW362" s="28"/>
      <c r="VHX362" s="28"/>
      <c r="VHY362" s="28"/>
      <c r="VHZ362" s="28"/>
      <c r="VIA362" s="28"/>
      <c r="VIB362" s="28"/>
      <c r="VIC362" s="28"/>
      <c r="VID362" s="28"/>
      <c r="VIE362" s="28"/>
      <c r="VIF362" s="28"/>
      <c r="VIG362" s="28"/>
      <c r="VIH362" s="28"/>
      <c r="VII362" s="28"/>
      <c r="VIJ362" s="28"/>
      <c r="VIK362" s="28"/>
      <c r="VIL362" s="28"/>
      <c r="VIM362" s="28"/>
      <c r="VIN362" s="28"/>
      <c r="VIO362" s="28"/>
      <c r="VIP362" s="28"/>
      <c r="VIQ362" s="28"/>
      <c r="VIR362" s="28"/>
      <c r="VIS362" s="28"/>
      <c r="VIT362" s="28"/>
      <c r="VIU362" s="28"/>
      <c r="VIV362" s="28"/>
      <c r="VIW362" s="28"/>
      <c r="VIX362" s="28"/>
      <c r="VIY362" s="28"/>
      <c r="VIZ362" s="28"/>
      <c r="VJA362" s="28"/>
      <c r="VJB362" s="28"/>
      <c r="VJC362" s="28"/>
      <c r="VJD362" s="28"/>
      <c r="VJE362" s="28"/>
      <c r="VJF362" s="28"/>
      <c r="VJG362" s="28"/>
      <c r="VJH362" s="28"/>
      <c r="VJI362" s="28"/>
      <c r="VJJ362" s="28"/>
      <c r="VJK362" s="28"/>
      <c r="VJL362" s="28"/>
      <c r="VJM362" s="28"/>
      <c r="VJN362" s="28"/>
      <c r="VJO362" s="28"/>
      <c r="VJP362" s="28"/>
      <c r="VJQ362" s="28"/>
      <c r="VJR362" s="28"/>
      <c r="VJS362" s="28"/>
      <c r="VJT362" s="28"/>
      <c r="VJU362" s="28"/>
      <c r="VJV362" s="28"/>
      <c r="VJW362" s="28"/>
      <c r="VJX362" s="28"/>
      <c r="VJY362" s="28"/>
      <c r="VJZ362" s="28"/>
      <c r="VKA362" s="28"/>
      <c r="VKB362" s="28"/>
      <c r="VKC362" s="28"/>
      <c r="VKD362" s="28"/>
      <c r="VKE362" s="28"/>
      <c r="VKF362" s="28"/>
      <c r="VKG362" s="28"/>
      <c r="VKH362" s="28"/>
      <c r="VKI362" s="28"/>
      <c r="VKJ362" s="28"/>
      <c r="VKK362" s="28"/>
      <c r="VKL362" s="28"/>
      <c r="VKM362" s="28"/>
      <c r="VKN362" s="28"/>
      <c r="VKO362" s="28"/>
      <c r="VKP362" s="28"/>
      <c r="VKQ362" s="28"/>
      <c r="VKR362" s="28"/>
      <c r="VKS362" s="28"/>
      <c r="VKT362" s="28"/>
      <c r="VKU362" s="28"/>
      <c r="VKV362" s="28"/>
      <c r="VKW362" s="28"/>
      <c r="VKX362" s="28"/>
      <c r="VKY362" s="28"/>
      <c r="VKZ362" s="28"/>
      <c r="VLA362" s="28"/>
      <c r="VLB362" s="28"/>
      <c r="VLC362" s="28"/>
      <c r="VLD362" s="28"/>
      <c r="VLE362" s="28"/>
      <c r="VLF362" s="28"/>
      <c r="VLG362" s="28"/>
      <c r="VLH362" s="28"/>
      <c r="VLI362" s="28"/>
      <c r="VLJ362" s="28"/>
      <c r="VLK362" s="28"/>
      <c r="VLL362" s="28"/>
      <c r="VLM362" s="28"/>
      <c r="VLN362" s="28"/>
      <c r="VLO362" s="28"/>
      <c r="VLP362" s="28"/>
      <c r="VLQ362" s="28"/>
      <c r="VLR362" s="28"/>
      <c r="VLS362" s="28"/>
      <c r="VLT362" s="28"/>
      <c r="VLU362" s="28"/>
      <c r="VLV362" s="28"/>
      <c r="VLW362" s="28"/>
      <c r="VLX362" s="28"/>
      <c r="VLY362" s="28"/>
      <c r="VLZ362" s="28"/>
      <c r="VMA362" s="28"/>
      <c r="VMB362" s="28"/>
      <c r="VMC362" s="28"/>
      <c r="VMD362" s="28"/>
      <c r="VME362" s="28"/>
      <c r="VMF362" s="28"/>
      <c r="VMG362" s="28"/>
      <c r="VMH362" s="28"/>
      <c r="VMI362" s="28"/>
      <c r="VMJ362" s="28"/>
      <c r="VMK362" s="28"/>
      <c r="VML362" s="28"/>
      <c r="VMM362" s="28"/>
      <c r="VMN362" s="28"/>
      <c r="VMO362" s="28"/>
      <c r="VMP362" s="28"/>
      <c r="VMQ362" s="28"/>
      <c r="VMR362" s="28"/>
      <c r="VMS362" s="28"/>
      <c r="VMT362" s="28"/>
      <c r="VMU362" s="28"/>
      <c r="VMV362" s="28"/>
      <c r="VMW362" s="28"/>
      <c r="VMX362" s="28"/>
      <c r="VMY362" s="28"/>
      <c r="VMZ362" s="28"/>
      <c r="VNA362" s="28"/>
      <c r="VNB362" s="28"/>
      <c r="VNC362" s="28"/>
      <c r="VND362" s="28"/>
      <c r="VNE362" s="28"/>
      <c r="VNF362" s="28"/>
      <c r="VNG362" s="28"/>
      <c r="VNH362" s="28"/>
      <c r="VNI362" s="28"/>
      <c r="VNJ362" s="28"/>
      <c r="VNK362" s="28"/>
      <c r="VNL362" s="28"/>
      <c r="VNM362" s="28"/>
      <c r="VNN362" s="28"/>
      <c r="VNO362" s="28"/>
      <c r="VNP362" s="28"/>
      <c r="VNQ362" s="28"/>
      <c r="VNR362" s="28"/>
      <c r="VNS362" s="28"/>
      <c r="VNT362" s="28"/>
      <c r="VNU362" s="28"/>
      <c r="VNV362" s="28"/>
      <c r="VNW362" s="28"/>
      <c r="VNX362" s="28"/>
      <c r="VNY362" s="28"/>
      <c r="VNZ362" s="28"/>
      <c r="VOA362" s="28"/>
      <c r="VOB362" s="28"/>
      <c r="VOC362" s="28"/>
      <c r="VOD362" s="28"/>
      <c r="VOE362" s="28"/>
      <c r="VOF362" s="28"/>
      <c r="VOG362" s="28"/>
      <c r="VOH362" s="28"/>
      <c r="VOI362" s="28"/>
      <c r="VOJ362" s="28"/>
      <c r="VOK362" s="28"/>
      <c r="VOL362" s="28"/>
      <c r="VOM362" s="28"/>
      <c r="VON362" s="28"/>
      <c r="VOO362" s="28"/>
      <c r="VOP362" s="28"/>
      <c r="VOQ362" s="28"/>
      <c r="VOR362" s="28"/>
      <c r="VOS362" s="28"/>
      <c r="VOT362" s="28"/>
      <c r="VOU362" s="28"/>
      <c r="VOV362" s="28"/>
      <c r="VOW362" s="28"/>
      <c r="VOX362" s="28"/>
      <c r="VOY362" s="28"/>
      <c r="VOZ362" s="28"/>
      <c r="VPA362" s="28"/>
      <c r="VPB362" s="28"/>
      <c r="VPC362" s="28"/>
      <c r="VPD362" s="28"/>
      <c r="VPE362" s="28"/>
      <c r="VPF362" s="28"/>
      <c r="VPG362" s="28"/>
      <c r="VPH362" s="28"/>
      <c r="VPI362" s="28"/>
      <c r="VPJ362" s="28"/>
      <c r="VPK362" s="28"/>
      <c r="VPL362" s="28"/>
      <c r="VPM362" s="28"/>
      <c r="VPN362" s="28"/>
      <c r="VPO362" s="28"/>
      <c r="VPP362" s="28"/>
      <c r="VPQ362" s="28"/>
      <c r="VPR362" s="28"/>
      <c r="VPS362" s="28"/>
      <c r="VPT362" s="28"/>
      <c r="VPU362" s="28"/>
      <c r="VPV362" s="28"/>
      <c r="VPW362" s="28"/>
      <c r="VPX362" s="28"/>
      <c r="VPY362" s="28"/>
      <c r="VPZ362" s="28"/>
      <c r="VQA362" s="28"/>
      <c r="VQB362" s="28"/>
      <c r="VQC362" s="28"/>
      <c r="VQD362" s="28"/>
      <c r="VQE362" s="28"/>
      <c r="VQF362" s="28"/>
      <c r="VQG362" s="28"/>
      <c r="VQH362" s="28"/>
      <c r="VQI362" s="28"/>
      <c r="VQJ362" s="28"/>
      <c r="VQK362" s="28"/>
      <c r="VQL362" s="28"/>
      <c r="VQM362" s="28"/>
      <c r="VQN362" s="28"/>
      <c r="VQO362" s="28"/>
      <c r="VQP362" s="28"/>
      <c r="VQQ362" s="28"/>
      <c r="VQR362" s="28"/>
      <c r="VQS362" s="28"/>
      <c r="VQT362" s="28"/>
      <c r="VQU362" s="28"/>
      <c r="VQV362" s="28"/>
      <c r="VQW362" s="28"/>
      <c r="VQX362" s="28"/>
      <c r="VQY362" s="28"/>
      <c r="VQZ362" s="28"/>
      <c r="VRA362" s="28"/>
      <c r="VRB362" s="28"/>
      <c r="VRC362" s="28"/>
      <c r="VRD362" s="28"/>
      <c r="VRE362" s="28"/>
      <c r="VRF362" s="28"/>
      <c r="VRG362" s="28"/>
      <c r="VRH362" s="28"/>
      <c r="VRI362" s="28"/>
      <c r="VRJ362" s="28"/>
      <c r="VRK362" s="28"/>
      <c r="VRL362" s="28"/>
      <c r="VRM362" s="28"/>
      <c r="VRN362" s="28"/>
      <c r="VRO362" s="28"/>
      <c r="VRP362" s="28"/>
      <c r="VRQ362" s="28"/>
      <c r="VRR362" s="28"/>
      <c r="VRS362" s="28"/>
      <c r="VRT362" s="28"/>
      <c r="VRU362" s="28"/>
      <c r="VRV362" s="28"/>
      <c r="VRW362" s="28"/>
      <c r="VRX362" s="28"/>
      <c r="VRY362" s="28"/>
      <c r="VRZ362" s="28"/>
      <c r="VSA362" s="28"/>
      <c r="VSB362" s="28"/>
      <c r="VSC362" s="28"/>
      <c r="VSD362" s="28"/>
      <c r="VSE362" s="28"/>
      <c r="VSF362" s="28"/>
      <c r="VSG362" s="28"/>
      <c r="VSH362" s="28"/>
      <c r="VSI362" s="28"/>
      <c r="VSJ362" s="28"/>
      <c r="VSK362" s="28"/>
      <c r="VSL362" s="28"/>
      <c r="VSM362" s="28"/>
      <c r="VSN362" s="28"/>
      <c r="VSO362" s="28"/>
      <c r="VSP362" s="28"/>
      <c r="VSQ362" s="28"/>
      <c r="VSR362" s="28"/>
      <c r="VSS362" s="28"/>
      <c r="VST362" s="28"/>
      <c r="VSU362" s="28"/>
      <c r="VSV362" s="28"/>
      <c r="VSW362" s="28"/>
      <c r="VSX362" s="28"/>
      <c r="VSY362" s="28"/>
      <c r="VSZ362" s="28"/>
      <c r="VTA362" s="28"/>
      <c r="VTB362" s="28"/>
      <c r="VTC362" s="28"/>
      <c r="VTD362" s="28"/>
      <c r="VTE362" s="28"/>
      <c r="VTF362" s="28"/>
      <c r="VTG362" s="28"/>
      <c r="VTH362" s="28"/>
      <c r="VTI362" s="28"/>
      <c r="VTJ362" s="28"/>
      <c r="VTK362" s="28"/>
      <c r="VTL362" s="28"/>
      <c r="VTM362" s="28"/>
      <c r="VTN362" s="28"/>
      <c r="VTO362" s="28"/>
      <c r="VTP362" s="28"/>
      <c r="VTQ362" s="28"/>
      <c r="VTR362" s="28"/>
      <c r="VTS362" s="28"/>
      <c r="VTT362" s="28"/>
      <c r="VTU362" s="28"/>
      <c r="VTV362" s="28"/>
      <c r="VTW362" s="28"/>
      <c r="VTX362" s="28"/>
      <c r="VTY362" s="28"/>
      <c r="VTZ362" s="28"/>
      <c r="VUA362" s="28"/>
      <c r="VUB362" s="28"/>
      <c r="VUC362" s="28"/>
      <c r="VUD362" s="28"/>
      <c r="VUE362" s="28"/>
      <c r="VUF362" s="28"/>
      <c r="VUG362" s="28"/>
      <c r="VUH362" s="28"/>
      <c r="VUI362" s="28"/>
      <c r="VUJ362" s="28"/>
      <c r="VUK362" s="28"/>
      <c r="VUL362" s="28"/>
      <c r="VUM362" s="28"/>
      <c r="VUN362" s="28"/>
      <c r="VUO362" s="28"/>
      <c r="VUP362" s="28"/>
      <c r="VUQ362" s="28"/>
      <c r="VUR362" s="28"/>
      <c r="VUS362" s="28"/>
      <c r="VUT362" s="28"/>
      <c r="VUU362" s="28"/>
      <c r="VUV362" s="28"/>
      <c r="VUW362" s="28"/>
      <c r="VUX362" s="28"/>
      <c r="VUY362" s="28"/>
      <c r="VUZ362" s="28"/>
      <c r="VVA362" s="28"/>
      <c r="VVB362" s="28"/>
      <c r="VVC362" s="28"/>
      <c r="VVD362" s="28"/>
      <c r="VVE362" s="28"/>
      <c r="VVF362" s="28"/>
      <c r="VVG362" s="28"/>
      <c r="VVH362" s="28"/>
      <c r="VVI362" s="28"/>
      <c r="VVJ362" s="28"/>
      <c r="VVK362" s="28"/>
      <c r="VVL362" s="28"/>
      <c r="VVM362" s="28"/>
      <c r="VVN362" s="28"/>
      <c r="VVO362" s="28"/>
      <c r="VVP362" s="28"/>
      <c r="VVQ362" s="28"/>
      <c r="VVR362" s="28"/>
      <c r="VVS362" s="28"/>
      <c r="VVT362" s="28"/>
      <c r="VVU362" s="28"/>
      <c r="VVV362" s="28"/>
      <c r="VVW362" s="28"/>
      <c r="VVX362" s="28"/>
      <c r="VVY362" s="28"/>
      <c r="VVZ362" s="28"/>
      <c r="VWA362" s="28"/>
      <c r="VWB362" s="28"/>
      <c r="VWC362" s="28"/>
      <c r="VWD362" s="28"/>
      <c r="VWE362" s="28"/>
      <c r="VWF362" s="28"/>
      <c r="VWG362" s="28"/>
      <c r="VWH362" s="28"/>
      <c r="VWI362" s="28"/>
      <c r="VWJ362" s="28"/>
      <c r="VWK362" s="28"/>
      <c r="VWL362" s="28"/>
      <c r="VWM362" s="28"/>
      <c r="VWN362" s="28"/>
      <c r="VWO362" s="28"/>
      <c r="VWP362" s="28"/>
      <c r="VWQ362" s="28"/>
      <c r="VWR362" s="28"/>
      <c r="VWS362" s="28"/>
      <c r="VWT362" s="28"/>
      <c r="VWU362" s="28"/>
      <c r="VWV362" s="28"/>
      <c r="VWW362" s="28"/>
      <c r="VWX362" s="28"/>
      <c r="VWY362" s="28"/>
      <c r="VWZ362" s="28"/>
      <c r="VXA362" s="28"/>
      <c r="VXB362" s="28"/>
      <c r="VXC362" s="28"/>
      <c r="VXD362" s="28"/>
      <c r="VXE362" s="28"/>
      <c r="VXF362" s="28"/>
      <c r="VXG362" s="28"/>
      <c r="VXH362" s="28"/>
      <c r="VXI362" s="28"/>
      <c r="VXJ362" s="28"/>
      <c r="VXK362" s="28"/>
      <c r="VXL362" s="28"/>
      <c r="VXM362" s="28"/>
      <c r="VXN362" s="28"/>
      <c r="VXO362" s="28"/>
      <c r="VXP362" s="28"/>
      <c r="VXQ362" s="28"/>
      <c r="VXR362" s="28"/>
      <c r="VXS362" s="28"/>
      <c r="VXT362" s="28"/>
      <c r="VXU362" s="28"/>
      <c r="VXV362" s="28"/>
      <c r="VXW362" s="28"/>
      <c r="VXX362" s="28"/>
      <c r="VXY362" s="28"/>
      <c r="VXZ362" s="28"/>
      <c r="VYA362" s="28"/>
      <c r="VYB362" s="28"/>
      <c r="VYC362" s="28"/>
      <c r="VYD362" s="28"/>
      <c r="VYE362" s="28"/>
      <c r="VYF362" s="28"/>
      <c r="VYG362" s="28"/>
      <c r="VYH362" s="28"/>
      <c r="VYI362" s="28"/>
      <c r="VYJ362" s="28"/>
      <c r="VYK362" s="28"/>
      <c r="VYL362" s="28"/>
      <c r="VYM362" s="28"/>
      <c r="VYN362" s="28"/>
      <c r="VYO362" s="28"/>
      <c r="VYP362" s="28"/>
      <c r="VYQ362" s="28"/>
      <c r="VYR362" s="28"/>
      <c r="VYS362" s="28"/>
      <c r="VYT362" s="28"/>
      <c r="VYU362" s="28"/>
      <c r="VYV362" s="28"/>
      <c r="VYW362" s="28"/>
      <c r="VYX362" s="28"/>
      <c r="VYY362" s="28"/>
      <c r="VYZ362" s="28"/>
      <c r="VZA362" s="28"/>
      <c r="VZB362" s="28"/>
      <c r="VZC362" s="28"/>
      <c r="VZD362" s="28"/>
      <c r="VZE362" s="28"/>
      <c r="VZF362" s="28"/>
      <c r="VZG362" s="28"/>
      <c r="VZH362" s="28"/>
      <c r="VZI362" s="28"/>
      <c r="VZJ362" s="28"/>
      <c r="VZK362" s="28"/>
      <c r="VZL362" s="28"/>
      <c r="VZM362" s="28"/>
      <c r="VZN362" s="28"/>
      <c r="VZO362" s="28"/>
      <c r="VZP362" s="28"/>
      <c r="VZQ362" s="28"/>
      <c r="VZR362" s="28"/>
      <c r="VZS362" s="28"/>
      <c r="VZT362" s="28"/>
      <c r="VZU362" s="28"/>
      <c r="VZV362" s="28"/>
      <c r="VZW362" s="28"/>
      <c r="VZX362" s="28"/>
      <c r="VZY362" s="28"/>
      <c r="VZZ362" s="28"/>
      <c r="WAA362" s="28"/>
      <c r="WAB362" s="28"/>
      <c r="WAC362" s="28"/>
      <c r="WAD362" s="28"/>
      <c r="WAE362" s="28"/>
      <c r="WAF362" s="28"/>
      <c r="WAG362" s="28"/>
      <c r="WAH362" s="28"/>
      <c r="WAI362" s="28"/>
      <c r="WAJ362" s="28"/>
      <c r="WAK362" s="28"/>
      <c r="WAL362" s="28"/>
      <c r="WAM362" s="28"/>
      <c r="WAN362" s="28"/>
      <c r="WAO362" s="28"/>
      <c r="WAP362" s="28"/>
      <c r="WAQ362" s="28"/>
      <c r="WAR362" s="28"/>
      <c r="WAS362" s="28"/>
      <c r="WAT362" s="28"/>
      <c r="WAU362" s="28"/>
      <c r="WAV362" s="28"/>
      <c r="WAW362" s="28"/>
      <c r="WAX362" s="28"/>
      <c r="WAY362" s="28"/>
      <c r="WAZ362" s="28"/>
      <c r="WBA362" s="28"/>
      <c r="WBB362" s="28"/>
      <c r="WBC362" s="28"/>
      <c r="WBD362" s="28"/>
      <c r="WBE362" s="28"/>
      <c r="WBF362" s="28"/>
      <c r="WBG362" s="28"/>
      <c r="WBH362" s="28"/>
      <c r="WBI362" s="28"/>
      <c r="WBJ362" s="28"/>
      <c r="WBK362" s="28"/>
      <c r="WBL362" s="28"/>
      <c r="WBM362" s="28"/>
      <c r="WBN362" s="28"/>
      <c r="WBO362" s="28"/>
      <c r="WBP362" s="28"/>
      <c r="WBQ362" s="28"/>
      <c r="WBR362" s="28"/>
      <c r="WBS362" s="28"/>
      <c r="WBT362" s="28"/>
      <c r="WBU362" s="28"/>
      <c r="WBV362" s="28"/>
      <c r="WBW362" s="28"/>
      <c r="WBX362" s="28"/>
      <c r="WBY362" s="28"/>
      <c r="WBZ362" s="28"/>
      <c r="WCA362" s="28"/>
      <c r="WCB362" s="28"/>
      <c r="WCC362" s="28"/>
      <c r="WCD362" s="28"/>
      <c r="WCE362" s="28"/>
      <c r="WCF362" s="28"/>
      <c r="WCG362" s="28"/>
      <c r="WCH362" s="28"/>
      <c r="WCI362" s="28"/>
      <c r="WCJ362" s="28"/>
      <c r="WCK362" s="28"/>
      <c r="WCL362" s="28"/>
      <c r="WCM362" s="28"/>
      <c r="WCN362" s="28"/>
      <c r="WCO362" s="28"/>
      <c r="WCP362" s="28"/>
      <c r="WCQ362" s="28"/>
      <c r="WCR362" s="28"/>
      <c r="WCS362" s="28"/>
      <c r="WCT362" s="28"/>
      <c r="WCU362" s="28"/>
      <c r="WCV362" s="28"/>
      <c r="WCW362" s="28"/>
      <c r="WCX362" s="28"/>
      <c r="WCY362" s="28"/>
      <c r="WCZ362" s="28"/>
      <c r="WDA362" s="28"/>
      <c r="WDB362" s="28"/>
      <c r="WDC362" s="28"/>
      <c r="WDD362" s="28"/>
      <c r="WDE362" s="28"/>
      <c r="WDF362" s="28"/>
      <c r="WDG362" s="28"/>
      <c r="WDH362" s="28"/>
      <c r="WDI362" s="28"/>
      <c r="WDJ362" s="28"/>
      <c r="WDK362" s="28"/>
      <c r="WDL362" s="28"/>
      <c r="WDM362" s="28"/>
      <c r="WDN362" s="28"/>
      <c r="WDO362" s="28"/>
      <c r="WDP362" s="28"/>
      <c r="WDQ362" s="28"/>
      <c r="WDR362" s="28"/>
      <c r="WDS362" s="28"/>
      <c r="WDT362" s="28"/>
      <c r="WDU362" s="28"/>
      <c r="WDV362" s="28"/>
      <c r="WDW362" s="28"/>
      <c r="WDX362" s="28"/>
      <c r="WDY362" s="28"/>
      <c r="WDZ362" s="28"/>
      <c r="WEA362" s="28"/>
      <c r="WEB362" s="28"/>
      <c r="WEC362" s="28"/>
      <c r="WED362" s="28"/>
      <c r="WEE362" s="28"/>
      <c r="WEF362" s="28"/>
      <c r="WEG362" s="28"/>
      <c r="WEH362" s="28"/>
      <c r="WEI362" s="28"/>
      <c r="WEJ362" s="28"/>
      <c r="WEK362" s="28"/>
      <c r="WEL362" s="28"/>
      <c r="WEM362" s="28"/>
      <c r="WEN362" s="28"/>
      <c r="WEO362" s="28"/>
      <c r="WEP362" s="28"/>
      <c r="WEQ362" s="28"/>
      <c r="WER362" s="28"/>
      <c r="WES362" s="28"/>
      <c r="WET362" s="28"/>
      <c r="WEU362" s="28"/>
      <c r="WEV362" s="28"/>
      <c r="WEW362" s="28"/>
      <c r="WEX362" s="28"/>
      <c r="WEY362" s="28"/>
      <c r="WEZ362" s="28"/>
      <c r="WFA362" s="28"/>
      <c r="WFB362" s="28"/>
      <c r="WFC362" s="28"/>
      <c r="WFD362" s="28"/>
      <c r="WFE362" s="28"/>
      <c r="WFF362" s="28"/>
      <c r="WFG362" s="28"/>
      <c r="WFH362" s="28"/>
      <c r="WFI362" s="28"/>
      <c r="WFJ362" s="28"/>
      <c r="WFK362" s="28"/>
      <c r="WFL362" s="28"/>
      <c r="WFM362" s="28"/>
      <c r="WFN362" s="28"/>
      <c r="WFO362" s="28"/>
      <c r="WFP362" s="28"/>
      <c r="WFQ362" s="28"/>
      <c r="WFR362" s="28"/>
      <c r="WFS362" s="28"/>
      <c r="WFT362" s="28"/>
      <c r="WFU362" s="28"/>
      <c r="WFV362" s="28"/>
      <c r="WFW362" s="28"/>
      <c r="WFX362" s="28"/>
      <c r="WFY362" s="28"/>
      <c r="WFZ362" s="28"/>
      <c r="WGA362" s="28"/>
      <c r="WGB362" s="28"/>
      <c r="WGC362" s="28"/>
      <c r="WGD362" s="28"/>
      <c r="WGE362" s="28"/>
      <c r="WGF362" s="28"/>
      <c r="WGG362" s="28"/>
      <c r="WGH362" s="28"/>
      <c r="WGI362" s="28"/>
      <c r="WGJ362" s="28"/>
      <c r="WGK362" s="28"/>
      <c r="WGL362" s="28"/>
      <c r="WGM362" s="28"/>
      <c r="WGN362" s="28"/>
      <c r="WGO362" s="28"/>
      <c r="WGP362" s="28"/>
      <c r="WGQ362" s="28"/>
      <c r="WGR362" s="28"/>
      <c r="WGS362" s="28"/>
      <c r="WGT362" s="28"/>
      <c r="WGU362" s="28"/>
      <c r="WGV362" s="28"/>
      <c r="WGW362" s="28"/>
      <c r="WGX362" s="28"/>
      <c r="WGY362" s="28"/>
      <c r="WGZ362" s="28"/>
      <c r="WHA362" s="28"/>
      <c r="WHB362" s="28"/>
      <c r="WHC362" s="28"/>
      <c r="WHD362" s="28"/>
      <c r="WHE362" s="28"/>
      <c r="WHF362" s="28"/>
      <c r="WHG362" s="28"/>
      <c r="WHH362" s="28"/>
      <c r="WHI362" s="28"/>
      <c r="WHJ362" s="28"/>
      <c r="WHK362" s="28"/>
      <c r="WHL362" s="28"/>
      <c r="WHM362" s="28"/>
      <c r="WHN362" s="28"/>
      <c r="WHO362" s="28"/>
      <c r="WHP362" s="28"/>
      <c r="WHQ362" s="28"/>
      <c r="WHR362" s="28"/>
      <c r="WHS362" s="28"/>
      <c r="WHT362" s="28"/>
      <c r="WHU362" s="28"/>
      <c r="WHV362" s="28"/>
      <c r="WHW362" s="28"/>
      <c r="WHX362" s="28"/>
      <c r="WHY362" s="28"/>
      <c r="WHZ362" s="28"/>
      <c r="WIA362" s="28"/>
      <c r="WIB362" s="28"/>
      <c r="WIC362" s="28"/>
      <c r="WID362" s="28"/>
      <c r="WIE362" s="28"/>
      <c r="WIF362" s="28"/>
      <c r="WIG362" s="28"/>
      <c r="WIH362" s="28"/>
      <c r="WII362" s="28"/>
      <c r="WIJ362" s="28"/>
      <c r="WIK362" s="28"/>
      <c r="WIL362" s="28"/>
      <c r="WIM362" s="28"/>
      <c r="WIN362" s="28"/>
      <c r="WIO362" s="28"/>
      <c r="WIP362" s="28"/>
      <c r="WIQ362" s="28"/>
      <c r="WIR362" s="28"/>
      <c r="WIS362" s="28"/>
      <c r="WIT362" s="28"/>
      <c r="WIU362" s="28"/>
      <c r="WIV362" s="28"/>
      <c r="WIW362" s="28"/>
      <c r="WIX362" s="28"/>
      <c r="WIY362" s="28"/>
      <c r="WIZ362" s="28"/>
      <c r="WJA362" s="28"/>
      <c r="WJB362" s="28"/>
      <c r="WJC362" s="28"/>
      <c r="WJD362" s="28"/>
      <c r="WJE362" s="28"/>
      <c r="WJF362" s="28"/>
      <c r="WJG362" s="28"/>
      <c r="WJH362" s="28"/>
      <c r="WJI362" s="28"/>
      <c r="WJJ362" s="28"/>
      <c r="WJK362" s="28"/>
      <c r="WJL362" s="28"/>
      <c r="WJM362" s="28"/>
      <c r="WJN362" s="28"/>
      <c r="WJO362" s="28"/>
      <c r="WJP362" s="28"/>
      <c r="WJQ362" s="28"/>
      <c r="WJR362" s="28"/>
      <c r="WJS362" s="28"/>
      <c r="WJT362" s="28"/>
      <c r="WJU362" s="28"/>
      <c r="WJV362" s="28"/>
      <c r="WJW362" s="28"/>
      <c r="WJX362" s="28"/>
      <c r="WJY362" s="28"/>
      <c r="WJZ362" s="28"/>
      <c r="WKA362" s="28"/>
      <c r="WKB362" s="28"/>
      <c r="WKC362" s="28"/>
      <c r="WKD362" s="28"/>
      <c r="WKE362" s="28"/>
      <c r="WKF362" s="28"/>
      <c r="WKG362" s="28"/>
      <c r="WKH362" s="28"/>
      <c r="WKI362" s="28"/>
      <c r="WKJ362" s="28"/>
      <c r="WKK362" s="28"/>
      <c r="WKL362" s="28"/>
      <c r="WKM362" s="28"/>
      <c r="WKN362" s="28"/>
      <c r="WKO362" s="28"/>
      <c r="WKP362" s="28"/>
      <c r="WKQ362" s="28"/>
      <c r="WKR362" s="28"/>
      <c r="WKS362" s="28"/>
      <c r="WKT362" s="28"/>
      <c r="WKU362" s="28"/>
      <c r="WKV362" s="28"/>
      <c r="WKW362" s="28"/>
      <c r="WKX362" s="28"/>
      <c r="WKY362" s="28"/>
      <c r="WKZ362" s="28"/>
      <c r="WLA362" s="28"/>
      <c r="WLB362" s="28"/>
      <c r="WLC362" s="28"/>
      <c r="WLD362" s="28"/>
      <c r="WLE362" s="28"/>
      <c r="WLF362" s="28"/>
      <c r="WLG362" s="28"/>
      <c r="WLH362" s="28"/>
      <c r="WLI362" s="28"/>
      <c r="WLJ362" s="28"/>
      <c r="WLK362" s="28"/>
      <c r="WLL362" s="28"/>
      <c r="WLM362" s="28"/>
      <c r="WLN362" s="28"/>
      <c r="WLO362" s="28"/>
      <c r="WLP362" s="28"/>
      <c r="WLQ362" s="28"/>
      <c r="WLR362" s="28"/>
      <c r="WLS362" s="28"/>
      <c r="WLT362" s="28"/>
      <c r="WLU362" s="28"/>
      <c r="WLV362" s="28"/>
      <c r="WLW362" s="28"/>
      <c r="WLX362" s="28"/>
      <c r="WLY362" s="28"/>
      <c r="WLZ362" s="28"/>
      <c r="WMA362" s="28"/>
      <c r="WMB362" s="28"/>
      <c r="WMC362" s="28"/>
      <c r="WMD362" s="28"/>
      <c r="WME362" s="28"/>
      <c r="WMF362" s="28"/>
      <c r="WMG362" s="28"/>
      <c r="WMH362" s="28"/>
      <c r="WMI362" s="28"/>
      <c r="WMJ362" s="28"/>
      <c r="WMK362" s="28"/>
      <c r="WML362" s="28"/>
      <c r="WMM362" s="28"/>
      <c r="WMN362" s="28"/>
      <c r="WMO362" s="28"/>
      <c r="WMP362" s="28"/>
      <c r="WMQ362" s="28"/>
      <c r="WMR362" s="28"/>
      <c r="WMS362" s="28"/>
      <c r="WMT362" s="28"/>
      <c r="WMU362" s="28"/>
      <c r="WMV362" s="28"/>
      <c r="WMW362" s="28"/>
      <c r="WMX362" s="28"/>
      <c r="WMY362" s="28"/>
      <c r="WMZ362" s="28"/>
      <c r="WNA362" s="28"/>
      <c r="WNB362" s="28"/>
      <c r="WNC362" s="28"/>
      <c r="WND362" s="28"/>
      <c r="WNE362" s="28"/>
      <c r="WNF362" s="28"/>
      <c r="WNG362" s="28"/>
      <c r="WNH362" s="28"/>
      <c r="WNI362" s="28"/>
      <c r="WNJ362" s="28"/>
      <c r="WNK362" s="28"/>
      <c r="WNL362" s="28"/>
      <c r="WNM362" s="28"/>
      <c r="WNN362" s="28"/>
      <c r="WNO362" s="28"/>
      <c r="WNP362" s="28"/>
      <c r="WNQ362" s="28"/>
      <c r="WNR362" s="28"/>
      <c r="WNS362" s="28"/>
      <c r="WNT362" s="28"/>
      <c r="WNU362" s="28"/>
      <c r="WNV362" s="28"/>
      <c r="WNW362" s="28"/>
      <c r="WNX362" s="28"/>
      <c r="WNY362" s="28"/>
      <c r="WNZ362" s="28"/>
      <c r="WOA362" s="28"/>
      <c r="WOB362" s="28"/>
      <c r="WOC362" s="28"/>
      <c r="WOD362" s="28"/>
      <c r="WOE362" s="28"/>
      <c r="WOF362" s="28"/>
      <c r="WOG362" s="28"/>
      <c r="WOH362" s="28"/>
      <c r="WOI362" s="28"/>
      <c r="WOJ362" s="28"/>
      <c r="WOK362" s="28"/>
      <c r="WOL362" s="28"/>
      <c r="WOM362" s="28"/>
      <c r="WON362" s="28"/>
      <c r="WOO362" s="28"/>
      <c r="WOP362" s="28"/>
      <c r="WOQ362" s="28"/>
      <c r="WOR362" s="28"/>
      <c r="WOS362" s="28"/>
      <c r="WOT362" s="28"/>
      <c r="WOU362" s="28"/>
      <c r="WOV362" s="28"/>
      <c r="WOW362" s="28"/>
      <c r="WOX362" s="28"/>
      <c r="WOY362" s="28"/>
      <c r="WOZ362" s="28"/>
      <c r="WPA362" s="28"/>
      <c r="WPB362" s="28"/>
      <c r="WPC362" s="28"/>
      <c r="WPD362" s="28"/>
      <c r="WPE362" s="28"/>
      <c r="WPF362" s="28"/>
      <c r="WPG362" s="28"/>
      <c r="WPH362" s="28"/>
      <c r="WPI362" s="28"/>
      <c r="WPJ362" s="28"/>
      <c r="WPK362" s="28"/>
      <c r="WPL362" s="28"/>
      <c r="WPM362" s="28"/>
      <c r="WPN362" s="28"/>
      <c r="WPO362" s="28"/>
      <c r="WPP362" s="28"/>
      <c r="WPQ362" s="28"/>
      <c r="WPR362" s="28"/>
      <c r="WPS362" s="28"/>
      <c r="WPT362" s="28"/>
      <c r="WPU362" s="28"/>
      <c r="WPV362" s="28"/>
      <c r="WPW362" s="28"/>
      <c r="WPX362" s="28"/>
      <c r="WPY362" s="28"/>
      <c r="WPZ362" s="28"/>
      <c r="WQA362" s="28"/>
      <c r="WQB362" s="28"/>
      <c r="WQC362" s="28"/>
      <c r="WQD362" s="28"/>
      <c r="WQE362" s="28"/>
      <c r="WQF362" s="28"/>
      <c r="WQG362" s="28"/>
      <c r="WQH362" s="28"/>
      <c r="WQI362" s="28"/>
      <c r="WQJ362" s="28"/>
      <c r="WQK362" s="28"/>
      <c r="WQL362" s="28"/>
      <c r="WQM362" s="28"/>
      <c r="WQN362" s="28"/>
      <c r="WQO362" s="28"/>
      <c r="WQP362" s="28"/>
      <c r="WQQ362" s="28"/>
      <c r="WQR362" s="28"/>
      <c r="WQS362" s="28"/>
      <c r="WQT362" s="28"/>
      <c r="WQU362" s="28"/>
      <c r="WQV362" s="28"/>
      <c r="WQW362" s="28"/>
      <c r="WQX362" s="28"/>
      <c r="WQY362" s="28"/>
      <c r="WQZ362" s="28"/>
      <c r="WRA362" s="28"/>
      <c r="WRB362" s="28"/>
      <c r="WRC362" s="28"/>
      <c r="WRD362" s="28"/>
      <c r="WRE362" s="28"/>
      <c r="WRF362" s="28"/>
      <c r="WRG362" s="28"/>
      <c r="WRH362" s="28"/>
      <c r="WRI362" s="28"/>
      <c r="WRJ362" s="28"/>
      <c r="WRK362" s="28"/>
      <c r="WRL362" s="28"/>
      <c r="WRM362" s="28"/>
      <c r="WRN362" s="28"/>
      <c r="WRO362" s="28"/>
      <c r="WRP362" s="28"/>
      <c r="WRQ362" s="28"/>
      <c r="WRR362" s="28"/>
      <c r="WRS362" s="28"/>
      <c r="WRT362" s="28"/>
      <c r="WRU362" s="28"/>
      <c r="WRV362" s="28"/>
      <c r="WRW362" s="28"/>
      <c r="WRX362" s="28"/>
      <c r="WRY362" s="28"/>
      <c r="WRZ362" s="28"/>
      <c r="WSA362" s="28"/>
      <c r="WSB362" s="28"/>
      <c r="WSC362" s="28"/>
      <c r="WSD362" s="28"/>
      <c r="WSE362" s="28"/>
      <c r="WSF362" s="28"/>
      <c r="WSG362" s="28"/>
      <c r="WSH362" s="28"/>
      <c r="WSI362" s="28"/>
      <c r="WSJ362" s="28"/>
      <c r="WSK362" s="28"/>
      <c r="WSL362" s="28"/>
      <c r="WSM362" s="28"/>
      <c r="WSN362" s="28"/>
      <c r="WSO362" s="28"/>
      <c r="WSP362" s="28"/>
      <c r="WSQ362" s="28"/>
      <c r="WSR362" s="28"/>
      <c r="WSS362" s="28"/>
      <c r="WST362" s="28"/>
      <c r="WSU362" s="28"/>
      <c r="WSV362" s="28"/>
      <c r="WSW362" s="28"/>
      <c r="WSX362" s="28"/>
      <c r="WSY362" s="28"/>
      <c r="WSZ362" s="28"/>
      <c r="WTA362" s="28"/>
      <c r="WTB362" s="28"/>
      <c r="WTC362" s="28"/>
      <c r="WTD362" s="28"/>
      <c r="WTE362" s="28"/>
      <c r="WTF362" s="28"/>
      <c r="WTG362" s="28"/>
      <c r="WTH362" s="28"/>
      <c r="WTI362" s="28"/>
      <c r="WTJ362" s="28"/>
      <c r="WTK362" s="28"/>
      <c r="WTL362" s="28"/>
      <c r="WTM362" s="28"/>
      <c r="WTN362" s="28"/>
      <c r="WTO362" s="28"/>
      <c r="WTP362" s="28"/>
      <c r="WTQ362" s="28"/>
      <c r="WTR362" s="28"/>
      <c r="WTS362" s="28"/>
      <c r="WTT362" s="28"/>
      <c r="WTU362" s="28"/>
      <c r="WTV362" s="28"/>
      <c r="WTW362" s="28"/>
      <c r="WTX362" s="28"/>
      <c r="WTY362" s="28"/>
      <c r="WTZ362" s="28"/>
      <c r="WUA362" s="28"/>
      <c r="WUB362" s="28"/>
      <c r="WUC362" s="28"/>
      <c r="WUD362" s="28"/>
      <c r="WUE362" s="28"/>
      <c r="WUF362" s="28"/>
      <c r="WUG362" s="28"/>
      <c r="WUH362" s="28"/>
      <c r="WUI362" s="28"/>
      <c r="WUJ362" s="28"/>
      <c r="WUK362" s="28"/>
      <c r="WUL362" s="28"/>
      <c r="WUM362" s="28"/>
      <c r="WUN362" s="28"/>
      <c r="WUO362" s="28"/>
      <c r="WUP362" s="28"/>
      <c r="WUQ362" s="28"/>
      <c r="WUR362" s="28"/>
      <c r="WUS362" s="28"/>
      <c r="WUT362" s="28"/>
      <c r="WUU362" s="28"/>
      <c r="WUV362" s="28"/>
      <c r="WUW362" s="28"/>
      <c r="WUX362" s="28"/>
      <c r="WUY362" s="28"/>
      <c r="WUZ362" s="28"/>
      <c r="WVA362" s="28"/>
      <c r="WVB362" s="28"/>
      <c r="WVC362" s="28"/>
      <c r="WVD362" s="28"/>
      <c r="WVE362" s="28"/>
      <c r="WVF362" s="28"/>
      <c r="WVG362" s="28"/>
      <c r="WVH362" s="28"/>
      <c r="WVI362" s="28"/>
      <c r="WVJ362" s="28"/>
      <c r="WVK362" s="28"/>
      <c r="WVL362" s="28"/>
      <c r="WVM362" s="28"/>
      <c r="WVN362" s="28"/>
      <c r="WVO362" s="28"/>
      <c r="WVP362" s="28"/>
      <c r="WVQ362" s="28"/>
      <c r="WVR362" s="28"/>
      <c r="WVS362" s="28"/>
      <c r="WVT362" s="28"/>
      <c r="WVU362" s="28"/>
      <c r="WVV362" s="28"/>
      <c r="WVW362" s="28"/>
      <c r="WVX362" s="28"/>
      <c r="WVY362" s="28"/>
      <c r="WVZ362" s="28"/>
      <c r="WWA362" s="28"/>
      <c r="WWB362" s="28"/>
      <c r="WWC362" s="28"/>
      <c r="WWD362" s="28"/>
      <c r="WWE362" s="28"/>
      <c r="WWF362" s="28"/>
      <c r="WWG362" s="28"/>
      <c r="WWH362" s="28"/>
      <c r="WWI362" s="28"/>
      <c r="WWJ362" s="28"/>
      <c r="WWK362" s="28"/>
      <c r="WWL362" s="28"/>
      <c r="WWM362" s="28"/>
      <c r="WWN362" s="28"/>
      <c r="WWO362" s="28"/>
      <c r="WWP362" s="28"/>
      <c r="WWQ362" s="28"/>
      <c r="WWR362" s="28"/>
      <c r="WWS362" s="28"/>
      <c r="WWT362" s="28"/>
      <c r="WWU362" s="28"/>
      <c r="WWV362" s="28"/>
      <c r="WWW362" s="28"/>
      <c r="WWX362" s="28"/>
      <c r="WWY362" s="28"/>
      <c r="WWZ362" s="28"/>
      <c r="WXA362" s="28"/>
      <c r="WXB362" s="28"/>
      <c r="WXC362" s="28"/>
      <c r="WXD362" s="28"/>
      <c r="WXE362" s="28"/>
      <c r="WXF362" s="28"/>
      <c r="WXG362" s="28"/>
      <c r="WXH362" s="28"/>
      <c r="WXI362" s="28"/>
      <c r="WXJ362" s="28"/>
      <c r="WXK362" s="28"/>
      <c r="WXL362" s="28"/>
      <c r="WXM362" s="28"/>
      <c r="WXN362" s="28"/>
      <c r="WXO362" s="28"/>
      <c r="WXP362" s="28"/>
      <c r="WXQ362" s="28"/>
      <c r="WXR362" s="28"/>
      <c r="WXS362" s="28"/>
      <c r="WXT362" s="28"/>
      <c r="WXU362" s="28"/>
      <c r="WXV362" s="28"/>
      <c r="WXW362" s="28"/>
      <c r="WXX362" s="28"/>
      <c r="WXY362" s="28"/>
      <c r="WXZ362" s="28"/>
      <c r="WYA362" s="28"/>
      <c r="WYB362" s="28"/>
      <c r="WYC362" s="28"/>
      <c r="WYD362" s="28"/>
      <c r="WYE362" s="28"/>
      <c r="WYF362" s="28"/>
      <c r="WYG362" s="28"/>
      <c r="WYH362" s="28"/>
      <c r="WYI362" s="28"/>
      <c r="WYJ362" s="28"/>
      <c r="WYK362" s="28"/>
      <c r="WYL362" s="28"/>
      <c r="WYM362" s="28"/>
      <c r="WYN362" s="28"/>
      <c r="WYO362" s="28"/>
      <c r="WYP362" s="28"/>
      <c r="WYQ362" s="28"/>
      <c r="WYR362" s="28"/>
      <c r="WYS362" s="28"/>
      <c r="WYT362" s="28"/>
      <c r="WYU362" s="28"/>
      <c r="WYV362" s="28"/>
      <c r="WYW362" s="28"/>
      <c r="WYX362" s="28"/>
      <c r="WYY362" s="28"/>
      <c r="WYZ362" s="28"/>
      <c r="WZA362" s="28"/>
      <c r="WZB362" s="28"/>
      <c r="WZC362" s="28"/>
      <c r="WZD362" s="28"/>
      <c r="WZE362" s="28"/>
      <c r="WZF362" s="28"/>
      <c r="WZG362" s="28"/>
      <c r="WZH362" s="28"/>
      <c r="WZI362" s="28"/>
      <c r="WZJ362" s="28"/>
      <c r="WZK362" s="28"/>
      <c r="WZL362" s="28"/>
      <c r="WZM362" s="28"/>
      <c r="WZN362" s="28"/>
      <c r="WZO362" s="28"/>
      <c r="WZP362" s="28"/>
      <c r="WZQ362" s="28"/>
      <c r="WZR362" s="28"/>
      <c r="WZS362" s="28"/>
      <c r="WZT362" s="28"/>
      <c r="WZU362" s="28"/>
      <c r="WZV362" s="28"/>
      <c r="WZW362" s="28"/>
      <c r="WZX362" s="28"/>
      <c r="WZY362" s="28"/>
      <c r="WZZ362" s="28"/>
      <c r="XAA362" s="28"/>
      <c r="XAB362" s="28"/>
      <c r="XAC362" s="28"/>
      <c r="XAD362" s="28"/>
      <c r="XAE362" s="28"/>
      <c r="XAF362" s="28"/>
      <c r="XAG362" s="28"/>
      <c r="XAH362" s="28"/>
      <c r="XAI362" s="28"/>
      <c r="XAJ362" s="28"/>
      <c r="XAK362" s="28"/>
      <c r="XAL362" s="28"/>
      <c r="XAM362" s="28"/>
      <c r="XAN362" s="28"/>
      <c r="XAO362" s="28"/>
      <c r="XAP362" s="28"/>
      <c r="XAQ362" s="28"/>
      <c r="XAR362" s="28"/>
      <c r="XAS362" s="28"/>
      <c r="XAT362" s="28"/>
      <c r="XAU362" s="28"/>
      <c r="XAV362" s="28"/>
      <c r="XAW362" s="28"/>
      <c r="XAX362" s="28"/>
      <c r="XAY362" s="28"/>
      <c r="XAZ362" s="28"/>
      <c r="XBA362" s="28"/>
      <c r="XBB362" s="28"/>
      <c r="XBC362" s="28"/>
      <c r="XBD362" s="28"/>
      <c r="XBE362" s="28"/>
      <c r="XBF362" s="28"/>
      <c r="XBG362" s="28"/>
      <c r="XBH362" s="28"/>
      <c r="XBI362" s="28"/>
      <c r="XBJ362" s="28"/>
      <c r="XBK362" s="28"/>
      <c r="XBL362" s="28"/>
      <c r="XBM362" s="28"/>
      <c r="XBN362" s="28"/>
      <c r="XBO362" s="28"/>
      <c r="XBP362" s="28"/>
      <c r="XBQ362" s="28"/>
      <c r="XBR362" s="28"/>
      <c r="XBS362" s="28"/>
      <c r="XBT362" s="28"/>
      <c r="XBU362" s="28"/>
      <c r="XBV362" s="28"/>
      <c r="XBW362" s="28"/>
      <c r="XBX362" s="28"/>
      <c r="XBY362" s="28"/>
      <c r="XBZ362" s="28"/>
      <c r="XCA362" s="28"/>
      <c r="XCB362" s="28"/>
      <c r="XCC362" s="28"/>
      <c r="XCD362" s="28"/>
      <c r="XCE362" s="28"/>
      <c r="XCF362" s="28"/>
      <c r="XCG362" s="28"/>
      <c r="XCH362" s="28"/>
      <c r="XCI362" s="28"/>
      <c r="XCJ362" s="28"/>
      <c r="XCK362" s="28"/>
      <c r="XCL362" s="28"/>
      <c r="XCM362" s="28"/>
      <c r="XCN362" s="28"/>
      <c r="XCO362" s="28"/>
      <c r="XCP362" s="28"/>
      <c r="XCQ362" s="28"/>
      <c r="XCR362" s="28"/>
      <c r="XCS362" s="28"/>
      <c r="XCT362" s="28"/>
      <c r="XCU362" s="28"/>
      <c r="XCV362" s="28"/>
      <c r="XCW362" s="28"/>
      <c r="XCX362" s="28"/>
      <c r="XCY362" s="28"/>
      <c r="XCZ362" s="28"/>
      <c r="XDA362" s="28"/>
      <c r="XDB362" s="28"/>
      <c r="XDC362" s="28"/>
      <c r="XDD362" s="28"/>
      <c r="XDE362" s="28"/>
      <c r="XDF362" s="28"/>
      <c r="XDG362" s="28"/>
      <c r="XDH362" s="28"/>
      <c r="XDI362" s="28"/>
      <c r="XDJ362" s="28"/>
      <c r="XDK362" s="28"/>
      <c r="XDL362" s="28"/>
      <c r="XDM362" s="28"/>
      <c r="XDN362" s="28"/>
      <c r="XDO362" s="28"/>
      <c r="XDP362" s="28"/>
      <c r="XDQ362" s="28"/>
      <c r="XDR362" s="28"/>
      <c r="XDS362" s="28"/>
      <c r="XDT362" s="28"/>
      <c r="XDU362" s="28"/>
      <c r="XDV362" s="28"/>
      <c r="XDW362" s="28"/>
      <c r="XDX362" s="28"/>
      <c r="XDY362" s="28"/>
      <c r="XDZ362" s="28"/>
      <c r="XEA362" s="28"/>
      <c r="XEB362" s="28"/>
      <c r="XEC362" s="28"/>
      <c r="XED362" s="28"/>
      <c r="XEE362" s="28"/>
      <c r="XEF362" s="28"/>
      <c r="XEG362" s="28"/>
      <c r="XEH362" s="28"/>
      <c r="XEI362" s="28"/>
      <c r="XEJ362" s="28"/>
      <c r="XEK362" s="28"/>
      <c r="XEL362" s="28"/>
      <c r="XEM362" s="28"/>
      <c r="XEN362" s="28"/>
      <c r="XEO362" s="28"/>
      <c r="XEP362" s="28"/>
      <c r="XEQ362" s="28"/>
      <c r="XER362" s="28"/>
      <c r="XES362" s="28"/>
      <c r="XET362" s="28"/>
      <c r="XEU362" s="28"/>
      <c r="XEV362" s="28"/>
      <c r="XEW362" s="28"/>
      <c r="XEX362" s="28"/>
      <c r="XEY362" s="28"/>
      <c r="XEZ362" s="28"/>
      <c r="XFA362" s="28"/>
      <c r="XFB362" s="28"/>
      <c r="XFC362" s="28"/>
      <c r="XFD362" s="28"/>
    </row>
    <row r="363" spans="1:16384" s="24" customFormat="1" x14ac:dyDescent="0.25">
      <c r="A363" s="21" t="s">
        <v>1581</v>
      </c>
      <c r="B363" s="50" t="s">
        <v>388</v>
      </c>
      <c r="C363" s="21" t="s">
        <v>50</v>
      </c>
      <c r="D363" s="19" t="s">
        <v>70</v>
      </c>
      <c r="E363" s="360">
        <v>15300</v>
      </c>
      <c r="F363" s="360"/>
      <c r="G363" s="28">
        <f>E363/4*0.95</f>
        <v>3633.75</v>
      </c>
      <c r="H363" s="28">
        <v>740</v>
      </c>
      <c r="I363" s="28">
        <f>E363*1.01/24</f>
        <v>643.875</v>
      </c>
      <c r="J363" s="94"/>
      <c r="M363" s="197">
        <v>20</v>
      </c>
      <c r="N363" s="28">
        <f>G363</f>
        <v>3633.75</v>
      </c>
      <c r="O363" s="3">
        <f t="shared" si="204"/>
        <v>726.75</v>
      </c>
      <c r="P363" s="3">
        <f t="shared" si="205"/>
        <v>611.68124999999998</v>
      </c>
      <c r="Q363" s="3">
        <f>H363*0.9</f>
        <v>666</v>
      </c>
      <c r="R363" s="28">
        <f t="shared" si="206"/>
        <v>560.55000000000007</v>
      </c>
      <c r="S363" s="3">
        <f t="shared" si="207"/>
        <v>13770</v>
      </c>
      <c r="T363" s="3"/>
    </row>
    <row r="364" spans="1:16384" s="18" customFormat="1" x14ac:dyDescent="0.25">
      <c r="A364" s="21" t="s">
        <v>1582</v>
      </c>
      <c r="B364" s="50" t="s">
        <v>913</v>
      </c>
      <c r="C364" s="21" t="s">
        <v>74</v>
      </c>
      <c r="D364" s="19" t="s">
        <v>75</v>
      </c>
      <c r="E364" s="26">
        <v>26316</v>
      </c>
      <c r="F364" s="26"/>
      <c r="G364" s="28">
        <f>E364/3*0.95</f>
        <v>8333.4</v>
      </c>
      <c r="H364" s="28"/>
      <c r="I364" s="28">
        <f>E364/M364</f>
        <v>1462</v>
      </c>
      <c r="J364" s="201"/>
      <c r="M364" s="197">
        <v>18</v>
      </c>
      <c r="N364" s="28">
        <f>G364</f>
        <v>8333.4</v>
      </c>
      <c r="O364" s="3"/>
      <c r="P364" s="3">
        <f t="shared" si="205"/>
        <v>1402.789</v>
      </c>
      <c r="R364" s="3">
        <f t="shared" ref="R364:R366" si="208">I364*0.9</f>
        <v>1315.8</v>
      </c>
      <c r="S364" s="3">
        <f t="shared" si="207"/>
        <v>23684.400000000001</v>
      </c>
      <c r="T364" s="3"/>
    </row>
    <row r="365" spans="1:16384" s="18" customFormat="1" x14ac:dyDescent="0.25">
      <c r="A365" s="21" t="s">
        <v>1583</v>
      </c>
      <c r="B365" s="50" t="s">
        <v>917</v>
      </c>
      <c r="C365" s="21" t="s">
        <v>74</v>
      </c>
      <c r="D365" s="19" t="s">
        <v>75</v>
      </c>
      <c r="E365" s="26">
        <v>21060</v>
      </c>
      <c r="F365" s="26"/>
      <c r="G365" s="28">
        <f>E365/3*0.95</f>
        <v>6669</v>
      </c>
      <c r="H365" s="28"/>
      <c r="I365" s="28">
        <f>E365/M365</f>
        <v>1170</v>
      </c>
      <c r="J365" s="201"/>
      <c r="M365" s="197">
        <v>18</v>
      </c>
      <c r="N365" s="28">
        <f>G365</f>
        <v>6669</v>
      </c>
      <c r="O365" s="3"/>
      <c r="P365" s="3">
        <f t="shared" si="205"/>
        <v>1122.615</v>
      </c>
      <c r="R365" s="3">
        <f t="shared" si="208"/>
        <v>1053</v>
      </c>
      <c r="S365" s="3">
        <f t="shared" si="207"/>
        <v>18954</v>
      </c>
      <c r="T365" s="3"/>
    </row>
    <row r="366" spans="1:16384" s="24" customFormat="1" x14ac:dyDescent="0.25">
      <c r="A366" s="21" t="s">
        <v>1584</v>
      </c>
      <c r="B366" s="50" t="s">
        <v>1313</v>
      </c>
      <c r="C366" s="21" t="s">
        <v>74</v>
      </c>
      <c r="D366" s="19" t="s">
        <v>75</v>
      </c>
      <c r="E366" s="360">
        <v>20000</v>
      </c>
      <c r="F366" s="360"/>
      <c r="G366" s="28">
        <f>E366/3*0.95</f>
        <v>6333.333333333333</v>
      </c>
      <c r="H366" s="28"/>
      <c r="I366" s="28">
        <f>E366/M366</f>
        <v>1111.1111111111111</v>
      </c>
      <c r="J366" s="201"/>
      <c r="K366" s="18"/>
      <c r="L366" s="18"/>
      <c r="M366" s="197">
        <v>18</v>
      </c>
      <c r="N366" s="28">
        <f>G366</f>
        <v>6333.333333333333</v>
      </c>
      <c r="O366" s="3"/>
      <c r="P366" s="3">
        <f t="shared" si="205"/>
        <v>1066.1111111111111</v>
      </c>
      <c r="R366" s="3">
        <f t="shared" si="208"/>
        <v>1000</v>
      </c>
      <c r="S366" s="3">
        <f t="shared" si="207"/>
        <v>18000</v>
      </c>
      <c r="T366" s="3"/>
    </row>
    <row r="367" spans="1:16384" s="24" customFormat="1" x14ac:dyDescent="0.25">
      <c r="A367" s="21"/>
      <c r="B367" s="50"/>
      <c r="C367" s="25"/>
      <c r="D367" s="37"/>
      <c r="E367" s="65"/>
      <c r="F367" s="26"/>
      <c r="G367" s="28"/>
      <c r="H367" s="28"/>
      <c r="I367" s="28"/>
      <c r="J367" s="201"/>
      <c r="K367" s="18"/>
      <c r="L367" s="18"/>
      <c r="M367" s="197"/>
      <c r="N367" s="28"/>
      <c r="O367" s="3"/>
      <c r="P367" s="3"/>
      <c r="R367" s="3"/>
      <c r="S367" s="3"/>
      <c r="T367" s="3"/>
    </row>
    <row r="368" spans="1:16384" s="18" customFormat="1" x14ac:dyDescent="0.25">
      <c r="A368" s="14" t="s">
        <v>868</v>
      </c>
      <c r="B368" s="358" t="s">
        <v>1868</v>
      </c>
      <c r="C368" s="359"/>
      <c r="D368" s="119"/>
      <c r="E368" s="284" t="s">
        <v>334</v>
      </c>
      <c r="F368" s="116" t="s">
        <v>460</v>
      </c>
      <c r="G368" s="209" t="s">
        <v>653</v>
      </c>
      <c r="H368" s="193" t="s">
        <v>654</v>
      </c>
      <c r="I368" s="193" t="s">
        <v>655</v>
      </c>
      <c r="J368" s="193" t="s">
        <v>653</v>
      </c>
      <c r="K368" s="194" t="s">
        <v>656</v>
      </c>
      <c r="L368" s="194" t="s">
        <v>652</v>
      </c>
      <c r="M368" s="195" t="s">
        <v>446</v>
      </c>
      <c r="N368" s="209" t="s">
        <v>653</v>
      </c>
      <c r="O368" s="193" t="s">
        <v>654</v>
      </c>
      <c r="P368" s="193" t="s">
        <v>655</v>
      </c>
      <c r="Q368" s="193" t="s">
        <v>654</v>
      </c>
      <c r="R368" s="193" t="s">
        <v>655</v>
      </c>
      <c r="S368" s="305" t="s">
        <v>1342</v>
      </c>
      <c r="T368" s="305" t="s">
        <v>1343</v>
      </c>
    </row>
    <row r="369" spans="1:19" s="18" customFormat="1" x14ac:dyDescent="0.25">
      <c r="A369" s="21" t="s">
        <v>869</v>
      </c>
      <c r="B369" s="48" t="s">
        <v>711</v>
      </c>
      <c r="C369" s="21" t="s">
        <v>46</v>
      </c>
      <c r="D369" s="19" t="s">
        <v>68</v>
      </c>
      <c r="E369" s="269">
        <v>22320</v>
      </c>
      <c r="F369" s="198"/>
      <c r="G369" s="28">
        <f>E369/3*0.95</f>
        <v>7068</v>
      </c>
      <c r="I369" s="28">
        <f t="shared" ref="I369:I390" si="209">E369/M369</f>
        <v>1240</v>
      </c>
      <c r="J369" s="199"/>
      <c r="M369" s="200">
        <v>18</v>
      </c>
      <c r="N369" s="28">
        <f t="shared" ref="N369:N391" si="210">G369</f>
        <v>7068</v>
      </c>
      <c r="O369" s="240"/>
      <c r="P369" s="3">
        <f>N369/6</f>
        <v>1178</v>
      </c>
      <c r="Q369" s="3"/>
      <c r="R369" s="3">
        <f t="shared" ref="R369:R390" si="211">I369*0.9</f>
        <v>1116</v>
      </c>
      <c r="S369" s="3">
        <f>E369*0.9</f>
        <v>20088</v>
      </c>
    </row>
    <row r="370" spans="1:19" s="18" customFormat="1" x14ac:dyDescent="0.25">
      <c r="A370" s="21" t="s">
        <v>870</v>
      </c>
      <c r="B370" s="48" t="s">
        <v>712</v>
      </c>
      <c r="C370" s="21" t="s">
        <v>46</v>
      </c>
      <c r="D370" s="19" t="s">
        <v>68</v>
      </c>
      <c r="E370" s="269">
        <v>38520</v>
      </c>
      <c r="F370" s="269"/>
      <c r="G370" s="28">
        <f>E370/3*0.95</f>
        <v>12198</v>
      </c>
      <c r="I370" s="28">
        <f t="shared" si="209"/>
        <v>2140</v>
      </c>
      <c r="J370" s="199"/>
      <c r="M370" s="200">
        <v>18</v>
      </c>
      <c r="N370" s="28">
        <f t="shared" si="210"/>
        <v>12198</v>
      </c>
      <c r="O370" s="240"/>
      <c r="P370" s="3">
        <f t="shared" ref="P370:P390" si="212">N370/6</f>
        <v>2033</v>
      </c>
      <c r="R370" s="3">
        <f t="shared" si="211"/>
        <v>1926</v>
      </c>
      <c r="S370" s="3">
        <f t="shared" ref="S370:S390" si="213">E370*0.9</f>
        <v>34668</v>
      </c>
    </row>
    <row r="371" spans="1:19" s="18" customFormat="1" x14ac:dyDescent="0.25">
      <c r="A371" s="21" t="s">
        <v>871</v>
      </c>
      <c r="B371" s="48" t="s">
        <v>713</v>
      </c>
      <c r="C371" s="21" t="s">
        <v>46</v>
      </c>
      <c r="D371" s="19" t="s">
        <v>68</v>
      </c>
      <c r="E371" s="269">
        <v>22320</v>
      </c>
      <c r="F371" s="198"/>
      <c r="G371" s="28">
        <f t="shared" ref="G371:G386" si="214">E371/3*0.95</f>
        <v>7068</v>
      </c>
      <c r="I371" s="28">
        <f t="shared" si="209"/>
        <v>1240</v>
      </c>
      <c r="J371" s="201"/>
      <c r="M371" s="200">
        <v>18</v>
      </c>
      <c r="N371" s="28">
        <f t="shared" si="210"/>
        <v>7068</v>
      </c>
      <c r="O371" s="240"/>
      <c r="P371" s="3">
        <f t="shared" si="212"/>
        <v>1178</v>
      </c>
      <c r="R371" s="3">
        <f t="shared" si="211"/>
        <v>1116</v>
      </c>
      <c r="S371" s="3">
        <f t="shared" si="213"/>
        <v>20088</v>
      </c>
    </row>
    <row r="372" spans="1:19" s="18" customFormat="1" x14ac:dyDescent="0.25">
      <c r="A372" s="21" t="s">
        <v>872</v>
      </c>
      <c r="B372" s="48" t="s">
        <v>714</v>
      </c>
      <c r="C372" s="21" t="s">
        <v>46</v>
      </c>
      <c r="D372" s="19" t="s">
        <v>68</v>
      </c>
      <c r="E372" s="269">
        <v>38520</v>
      </c>
      <c r="F372" s="269"/>
      <c r="G372" s="28">
        <f t="shared" si="214"/>
        <v>12198</v>
      </c>
      <c r="I372" s="28">
        <f t="shared" si="209"/>
        <v>2140</v>
      </c>
      <c r="J372" s="199"/>
      <c r="M372" s="200">
        <v>18</v>
      </c>
      <c r="N372" s="28">
        <f t="shared" si="210"/>
        <v>12198</v>
      </c>
      <c r="O372" s="240"/>
      <c r="P372" s="3">
        <f t="shared" si="212"/>
        <v>2033</v>
      </c>
      <c r="R372" s="3">
        <f t="shared" si="211"/>
        <v>1926</v>
      </c>
      <c r="S372" s="3">
        <f t="shared" si="213"/>
        <v>34668</v>
      </c>
    </row>
    <row r="373" spans="1:19" s="18" customFormat="1" x14ac:dyDescent="0.25">
      <c r="A373" s="21" t="s">
        <v>873</v>
      </c>
      <c r="B373" s="48" t="s">
        <v>719</v>
      </c>
      <c r="C373" s="21" t="s">
        <v>46</v>
      </c>
      <c r="D373" s="19" t="s">
        <v>68</v>
      </c>
      <c r="E373" s="269">
        <v>22320</v>
      </c>
      <c r="F373" s="202"/>
      <c r="G373" s="28">
        <f t="shared" si="214"/>
        <v>7068</v>
      </c>
      <c r="H373" s="203"/>
      <c r="I373" s="28">
        <f t="shared" si="209"/>
        <v>1240</v>
      </c>
      <c r="J373" s="24"/>
      <c r="M373" s="60">
        <v>18</v>
      </c>
      <c r="N373" s="28">
        <f t="shared" si="210"/>
        <v>7068</v>
      </c>
      <c r="O373" s="240"/>
      <c r="P373" s="3">
        <f t="shared" si="212"/>
        <v>1178</v>
      </c>
      <c r="R373" s="3">
        <f t="shared" si="211"/>
        <v>1116</v>
      </c>
      <c r="S373" s="3">
        <f t="shared" si="213"/>
        <v>20088</v>
      </c>
    </row>
    <row r="374" spans="1:19" s="18" customFormat="1" x14ac:dyDescent="0.25">
      <c r="A374" s="21" t="s">
        <v>874</v>
      </c>
      <c r="B374" s="48" t="s">
        <v>720</v>
      </c>
      <c r="C374" s="21" t="s">
        <v>46</v>
      </c>
      <c r="D374" s="19" t="s">
        <v>68</v>
      </c>
      <c r="E374" s="269">
        <v>38520</v>
      </c>
      <c r="F374" s="269"/>
      <c r="G374" s="28">
        <f t="shared" si="214"/>
        <v>12198</v>
      </c>
      <c r="H374" s="203"/>
      <c r="I374" s="28">
        <f t="shared" si="209"/>
        <v>2140</v>
      </c>
      <c r="J374" s="24"/>
      <c r="M374" s="60">
        <v>18</v>
      </c>
      <c r="N374" s="28">
        <f t="shared" si="210"/>
        <v>12198</v>
      </c>
      <c r="O374" s="240"/>
      <c r="P374" s="3">
        <f t="shared" si="212"/>
        <v>2033</v>
      </c>
      <c r="R374" s="3">
        <f t="shared" si="211"/>
        <v>1926</v>
      </c>
      <c r="S374" s="3">
        <f t="shared" si="213"/>
        <v>34668</v>
      </c>
    </row>
    <row r="375" spans="1:19" s="18" customFormat="1" x14ac:dyDescent="0.25">
      <c r="A375" s="21" t="s">
        <v>875</v>
      </c>
      <c r="B375" s="48" t="s">
        <v>721</v>
      </c>
      <c r="C375" s="21" t="s">
        <v>46</v>
      </c>
      <c r="D375" s="19" t="s">
        <v>68</v>
      </c>
      <c r="E375" s="269">
        <v>22320</v>
      </c>
      <c r="F375" s="198"/>
      <c r="G375" s="28">
        <f t="shared" si="214"/>
        <v>7068</v>
      </c>
      <c r="I375" s="28">
        <f t="shared" si="209"/>
        <v>1240</v>
      </c>
      <c r="J375" s="199"/>
      <c r="M375" s="200">
        <v>18</v>
      </c>
      <c r="N375" s="28">
        <f t="shared" si="210"/>
        <v>7068</v>
      </c>
      <c r="O375" s="240"/>
      <c r="P375" s="3">
        <f t="shared" si="212"/>
        <v>1178</v>
      </c>
      <c r="R375" s="3">
        <f t="shared" si="211"/>
        <v>1116</v>
      </c>
      <c r="S375" s="3">
        <f t="shared" si="213"/>
        <v>20088</v>
      </c>
    </row>
    <row r="376" spans="1:19" s="18" customFormat="1" x14ac:dyDescent="0.25">
      <c r="A376" s="21" t="s">
        <v>876</v>
      </c>
      <c r="B376" s="48" t="s">
        <v>722</v>
      </c>
      <c r="C376" s="21" t="s">
        <v>46</v>
      </c>
      <c r="D376" s="19" t="s">
        <v>68</v>
      </c>
      <c r="E376" s="269">
        <v>38520</v>
      </c>
      <c r="F376" s="269"/>
      <c r="G376" s="28">
        <f t="shared" si="214"/>
        <v>12198</v>
      </c>
      <c r="I376" s="28">
        <f t="shared" si="209"/>
        <v>2140</v>
      </c>
      <c r="J376" s="199"/>
      <c r="M376" s="200">
        <v>18</v>
      </c>
      <c r="N376" s="28">
        <f t="shared" si="210"/>
        <v>12198</v>
      </c>
      <c r="O376" s="240"/>
      <c r="P376" s="3">
        <f t="shared" si="212"/>
        <v>2033</v>
      </c>
      <c r="R376" s="3">
        <f t="shared" si="211"/>
        <v>1926</v>
      </c>
      <c r="S376" s="3">
        <f t="shared" si="213"/>
        <v>34668</v>
      </c>
    </row>
    <row r="377" spans="1:19" s="18" customFormat="1" x14ac:dyDescent="0.25">
      <c r="A377" s="21" t="s">
        <v>877</v>
      </c>
      <c r="B377" s="48" t="s">
        <v>723</v>
      </c>
      <c r="C377" s="21" t="s">
        <v>46</v>
      </c>
      <c r="D377" s="19" t="s">
        <v>68</v>
      </c>
      <c r="E377" s="269">
        <v>22320</v>
      </c>
      <c r="F377" s="198"/>
      <c r="G377" s="28">
        <f t="shared" si="214"/>
        <v>7068</v>
      </c>
      <c r="I377" s="28">
        <f t="shared" si="209"/>
        <v>1240</v>
      </c>
      <c r="J377" s="199"/>
      <c r="M377" s="200">
        <v>18</v>
      </c>
      <c r="N377" s="28">
        <f t="shared" si="210"/>
        <v>7068</v>
      </c>
      <c r="O377" s="240"/>
      <c r="P377" s="3">
        <f t="shared" si="212"/>
        <v>1178</v>
      </c>
      <c r="R377" s="3">
        <f t="shared" si="211"/>
        <v>1116</v>
      </c>
      <c r="S377" s="3">
        <f t="shared" si="213"/>
        <v>20088</v>
      </c>
    </row>
    <row r="378" spans="1:19" s="18" customFormat="1" x14ac:dyDescent="0.25">
      <c r="A378" s="21" t="s">
        <v>1427</v>
      </c>
      <c r="B378" s="48" t="s">
        <v>724</v>
      </c>
      <c r="C378" s="21" t="s">
        <v>46</v>
      </c>
      <c r="D378" s="19" t="s">
        <v>68</v>
      </c>
      <c r="E378" s="269">
        <v>38520</v>
      </c>
      <c r="F378" s="269"/>
      <c r="G378" s="28">
        <f t="shared" si="214"/>
        <v>12198</v>
      </c>
      <c r="I378" s="28">
        <f t="shared" si="209"/>
        <v>2140</v>
      </c>
      <c r="J378" s="199"/>
      <c r="M378" s="200">
        <v>18</v>
      </c>
      <c r="N378" s="28">
        <f t="shared" si="210"/>
        <v>12198</v>
      </c>
      <c r="O378" s="240"/>
      <c r="P378" s="3">
        <f t="shared" si="212"/>
        <v>2033</v>
      </c>
      <c r="R378" s="3">
        <f t="shared" si="211"/>
        <v>1926</v>
      </c>
      <c r="S378" s="3">
        <f t="shared" si="213"/>
        <v>34668</v>
      </c>
    </row>
    <row r="379" spans="1:19" s="18" customFormat="1" x14ac:dyDescent="0.25">
      <c r="A379" s="21" t="s">
        <v>1428</v>
      </c>
      <c r="B379" s="48" t="s">
        <v>725</v>
      </c>
      <c r="C379" s="21" t="s">
        <v>46</v>
      </c>
      <c r="D379" s="19" t="s">
        <v>68</v>
      </c>
      <c r="E379" s="269">
        <v>22320</v>
      </c>
      <c r="F379" s="198"/>
      <c r="G379" s="28">
        <f t="shared" si="214"/>
        <v>7068</v>
      </c>
      <c r="I379" s="28">
        <f t="shared" si="209"/>
        <v>1240</v>
      </c>
      <c r="J379" s="199"/>
      <c r="M379" s="200">
        <v>18</v>
      </c>
      <c r="N379" s="28">
        <f t="shared" si="210"/>
        <v>7068</v>
      </c>
      <c r="O379" s="240"/>
      <c r="P379" s="3">
        <f t="shared" si="212"/>
        <v>1178</v>
      </c>
      <c r="R379" s="3">
        <f t="shared" si="211"/>
        <v>1116</v>
      </c>
      <c r="S379" s="3">
        <f t="shared" si="213"/>
        <v>20088</v>
      </c>
    </row>
    <row r="380" spans="1:19" s="18" customFormat="1" x14ac:dyDescent="0.25">
      <c r="A380" s="21" t="s">
        <v>363</v>
      </c>
      <c r="B380" s="48" t="s">
        <v>726</v>
      </c>
      <c r="C380" s="21" t="s">
        <v>46</v>
      </c>
      <c r="D380" s="19" t="s">
        <v>68</v>
      </c>
      <c r="E380" s="269">
        <v>38520</v>
      </c>
      <c r="F380" s="269"/>
      <c r="G380" s="28">
        <f t="shared" si="214"/>
        <v>12198</v>
      </c>
      <c r="I380" s="28">
        <f t="shared" si="209"/>
        <v>2140</v>
      </c>
      <c r="J380" s="199"/>
      <c r="M380" s="200">
        <v>18</v>
      </c>
      <c r="N380" s="28">
        <f t="shared" si="210"/>
        <v>12198</v>
      </c>
      <c r="O380" s="240"/>
      <c r="P380" s="3">
        <f t="shared" si="212"/>
        <v>2033</v>
      </c>
      <c r="R380" s="3">
        <f t="shared" si="211"/>
        <v>1926</v>
      </c>
      <c r="S380" s="3">
        <f t="shared" si="213"/>
        <v>34668</v>
      </c>
    </row>
    <row r="381" spans="1:19" s="18" customFormat="1" x14ac:dyDescent="0.25">
      <c r="A381" s="21" t="s">
        <v>364</v>
      </c>
      <c r="B381" s="48" t="s">
        <v>727</v>
      </c>
      <c r="C381" s="21" t="s">
        <v>46</v>
      </c>
      <c r="D381" s="19" t="s">
        <v>68</v>
      </c>
      <c r="E381" s="269">
        <v>22320</v>
      </c>
      <c r="F381" s="198"/>
      <c r="G381" s="28">
        <f t="shared" si="214"/>
        <v>7068</v>
      </c>
      <c r="I381" s="28">
        <f t="shared" si="209"/>
        <v>1240</v>
      </c>
      <c r="J381" s="199"/>
      <c r="M381" s="200">
        <v>18</v>
      </c>
      <c r="N381" s="28">
        <f t="shared" si="210"/>
        <v>7068</v>
      </c>
      <c r="O381" s="240"/>
      <c r="P381" s="3">
        <f t="shared" si="212"/>
        <v>1178</v>
      </c>
      <c r="R381" s="3">
        <f t="shared" si="211"/>
        <v>1116</v>
      </c>
      <c r="S381" s="3">
        <f t="shared" si="213"/>
        <v>20088</v>
      </c>
    </row>
    <row r="382" spans="1:19" s="18" customFormat="1" x14ac:dyDescent="0.25">
      <c r="A382" s="21" t="s">
        <v>365</v>
      </c>
      <c r="B382" s="48" t="s">
        <v>728</v>
      </c>
      <c r="C382" s="21" t="s">
        <v>46</v>
      </c>
      <c r="D382" s="19" t="s">
        <v>68</v>
      </c>
      <c r="E382" s="269">
        <v>38520</v>
      </c>
      <c r="F382" s="269"/>
      <c r="G382" s="28">
        <f t="shared" si="214"/>
        <v>12198</v>
      </c>
      <c r="I382" s="28">
        <f t="shared" si="209"/>
        <v>2140</v>
      </c>
      <c r="J382" s="199"/>
      <c r="M382" s="200">
        <v>18</v>
      </c>
      <c r="N382" s="28">
        <f t="shared" si="210"/>
        <v>12198</v>
      </c>
      <c r="O382" s="240"/>
      <c r="P382" s="3">
        <f t="shared" si="212"/>
        <v>2033</v>
      </c>
      <c r="R382" s="3">
        <f t="shared" si="211"/>
        <v>1926</v>
      </c>
      <c r="S382" s="3">
        <f t="shared" si="213"/>
        <v>34668</v>
      </c>
    </row>
    <row r="383" spans="1:19" s="18" customFormat="1" x14ac:dyDescent="0.25">
      <c r="A383" s="21" t="s">
        <v>438</v>
      </c>
      <c r="B383" s="48" t="s">
        <v>729</v>
      </c>
      <c r="C383" s="21" t="s">
        <v>46</v>
      </c>
      <c r="D383" s="19" t="s">
        <v>68</v>
      </c>
      <c r="E383" s="269">
        <v>22320</v>
      </c>
      <c r="F383" s="198"/>
      <c r="G383" s="28">
        <f t="shared" si="214"/>
        <v>7068</v>
      </c>
      <c r="I383" s="28">
        <f t="shared" si="209"/>
        <v>1240</v>
      </c>
      <c r="J383" s="199"/>
      <c r="M383" s="200">
        <v>18</v>
      </c>
      <c r="N383" s="28">
        <f t="shared" si="210"/>
        <v>7068</v>
      </c>
      <c r="O383" s="240"/>
      <c r="P383" s="3">
        <f t="shared" si="212"/>
        <v>1178</v>
      </c>
      <c r="R383" s="3">
        <f t="shared" si="211"/>
        <v>1116</v>
      </c>
      <c r="S383" s="3">
        <f t="shared" si="213"/>
        <v>20088</v>
      </c>
    </row>
    <row r="384" spans="1:19" s="18" customFormat="1" x14ac:dyDescent="0.25">
      <c r="A384" s="21" t="s">
        <v>439</v>
      </c>
      <c r="B384" s="48" t="s">
        <v>730</v>
      </c>
      <c r="C384" s="21" t="s">
        <v>46</v>
      </c>
      <c r="D384" s="19" t="s">
        <v>68</v>
      </c>
      <c r="E384" s="269">
        <v>38520</v>
      </c>
      <c r="F384" s="269"/>
      <c r="G384" s="28">
        <f t="shared" si="214"/>
        <v>12198</v>
      </c>
      <c r="I384" s="28">
        <f t="shared" si="209"/>
        <v>2140</v>
      </c>
      <c r="J384" s="199"/>
      <c r="M384" s="200">
        <v>18</v>
      </c>
      <c r="N384" s="28">
        <f t="shared" si="210"/>
        <v>12198</v>
      </c>
      <c r="O384" s="240"/>
      <c r="P384" s="3">
        <f t="shared" si="212"/>
        <v>2033</v>
      </c>
      <c r="R384" s="3">
        <f t="shared" si="211"/>
        <v>1926</v>
      </c>
      <c r="S384" s="3">
        <f t="shared" si="213"/>
        <v>34668</v>
      </c>
    </row>
    <row r="385" spans="1:22" s="24" customFormat="1" x14ac:dyDescent="0.25">
      <c r="A385" s="21" t="s">
        <v>1585</v>
      </c>
      <c r="B385" s="48" t="s">
        <v>717</v>
      </c>
      <c r="C385" s="21" t="s">
        <v>46</v>
      </c>
      <c r="D385" s="19" t="s">
        <v>68</v>
      </c>
      <c r="E385" s="269">
        <v>22320</v>
      </c>
      <c r="F385" s="198"/>
      <c r="G385" s="28">
        <f t="shared" si="214"/>
        <v>7068</v>
      </c>
      <c r="H385" s="18"/>
      <c r="I385" s="28">
        <f t="shared" si="209"/>
        <v>1240</v>
      </c>
      <c r="J385" s="199"/>
      <c r="M385" s="200">
        <v>18</v>
      </c>
      <c r="N385" s="28">
        <f t="shared" si="210"/>
        <v>7068</v>
      </c>
      <c r="O385" s="240"/>
      <c r="P385" s="3">
        <f t="shared" si="212"/>
        <v>1178</v>
      </c>
      <c r="Q385" s="18"/>
      <c r="R385" s="3">
        <f t="shared" si="211"/>
        <v>1116</v>
      </c>
      <c r="S385" s="3">
        <f t="shared" si="213"/>
        <v>20088</v>
      </c>
    </row>
    <row r="386" spans="1:22" s="24" customFormat="1" x14ac:dyDescent="0.25">
      <c r="A386" s="21" t="s">
        <v>1586</v>
      </c>
      <c r="B386" s="48" t="s">
        <v>718</v>
      </c>
      <c r="C386" s="21" t="s">
        <v>46</v>
      </c>
      <c r="D386" s="19" t="s">
        <v>68</v>
      </c>
      <c r="E386" s="269">
        <v>38520</v>
      </c>
      <c r="F386" s="269"/>
      <c r="G386" s="28">
        <f t="shared" si="214"/>
        <v>12198</v>
      </c>
      <c r="H386" s="28"/>
      <c r="I386" s="28">
        <f t="shared" si="209"/>
        <v>2140</v>
      </c>
      <c r="J386" s="199"/>
      <c r="M386" s="200">
        <v>18</v>
      </c>
      <c r="N386" s="28">
        <f t="shared" si="210"/>
        <v>12198</v>
      </c>
      <c r="O386" s="240"/>
      <c r="P386" s="3">
        <f t="shared" si="212"/>
        <v>2033</v>
      </c>
      <c r="Q386" s="18"/>
      <c r="R386" s="3">
        <f t="shared" si="211"/>
        <v>1926</v>
      </c>
      <c r="S386" s="3">
        <f t="shared" si="213"/>
        <v>34668</v>
      </c>
    </row>
    <row r="387" spans="1:22" s="24" customFormat="1" x14ac:dyDescent="0.25">
      <c r="A387" s="21" t="s">
        <v>1587</v>
      </c>
      <c r="B387" s="48" t="s">
        <v>897</v>
      </c>
      <c r="C387" s="21" t="s">
        <v>46</v>
      </c>
      <c r="D387" s="19" t="s">
        <v>68</v>
      </c>
      <c r="E387" s="269">
        <v>25680</v>
      </c>
      <c r="F387" s="269"/>
      <c r="G387" s="28">
        <f>E387/4*0.95</f>
        <v>6099</v>
      </c>
      <c r="H387" s="28"/>
      <c r="I387" s="28">
        <f t="shared" si="209"/>
        <v>1070</v>
      </c>
      <c r="J387" s="199"/>
      <c r="M387" s="235">
        <v>24</v>
      </c>
      <c r="N387" s="28">
        <f t="shared" si="210"/>
        <v>6099</v>
      </c>
      <c r="O387" s="241"/>
      <c r="P387" s="3">
        <f t="shared" si="212"/>
        <v>1016.5</v>
      </c>
      <c r="Q387" s="18"/>
      <c r="R387" s="3">
        <f t="shared" si="211"/>
        <v>963</v>
      </c>
      <c r="S387" s="3">
        <f t="shared" si="213"/>
        <v>23112</v>
      </c>
    </row>
    <row r="388" spans="1:22" s="24" customFormat="1" x14ac:dyDescent="0.25">
      <c r="A388" s="21" t="s">
        <v>1588</v>
      </c>
      <c r="B388" s="48" t="s">
        <v>898</v>
      </c>
      <c r="C388" s="21" t="s">
        <v>46</v>
      </c>
      <c r="D388" s="19" t="s">
        <v>68</v>
      </c>
      <c r="E388" s="269">
        <v>51360</v>
      </c>
      <c r="F388" s="269"/>
      <c r="G388" s="28">
        <f>E388/4*0.95</f>
        <v>12198</v>
      </c>
      <c r="H388" s="28"/>
      <c r="I388" s="28">
        <f t="shared" si="209"/>
        <v>2140</v>
      </c>
      <c r="J388" s="199"/>
      <c r="M388" s="235">
        <v>24</v>
      </c>
      <c r="N388" s="28">
        <f t="shared" si="210"/>
        <v>12198</v>
      </c>
      <c r="O388" s="241"/>
      <c r="P388" s="3">
        <f t="shared" si="212"/>
        <v>2033</v>
      </c>
      <c r="Q388" s="18"/>
      <c r="R388" s="3">
        <f t="shared" si="211"/>
        <v>1926</v>
      </c>
      <c r="S388" s="3">
        <f t="shared" si="213"/>
        <v>46224</v>
      </c>
    </row>
    <row r="389" spans="1:22" s="24" customFormat="1" x14ac:dyDescent="0.25">
      <c r="A389" s="21" t="s">
        <v>1589</v>
      </c>
      <c r="B389" s="48" t="s">
        <v>1236</v>
      </c>
      <c r="C389" s="21" t="s">
        <v>46</v>
      </c>
      <c r="D389" s="19" t="s">
        <v>68</v>
      </c>
      <c r="E389" s="269">
        <v>22320</v>
      </c>
      <c r="F389" s="198"/>
      <c r="G389" s="28">
        <f t="shared" ref="G389:G390" si="215">E389/3*0.95</f>
        <v>7068</v>
      </c>
      <c r="I389" s="28">
        <f t="shared" si="209"/>
        <v>1240</v>
      </c>
      <c r="J389" s="199"/>
      <c r="M389" s="10">
        <v>18</v>
      </c>
      <c r="N389" s="28">
        <f t="shared" si="210"/>
        <v>7068</v>
      </c>
      <c r="O389" s="273"/>
      <c r="P389" s="3">
        <f t="shared" si="212"/>
        <v>1178</v>
      </c>
      <c r="R389" s="3">
        <f t="shared" si="211"/>
        <v>1116</v>
      </c>
      <c r="S389" s="3">
        <f t="shared" si="213"/>
        <v>20088</v>
      </c>
    </row>
    <row r="390" spans="1:22" s="24" customFormat="1" x14ac:dyDescent="0.25">
      <c r="A390" s="21" t="s">
        <v>1590</v>
      </c>
      <c r="B390" s="48" t="s">
        <v>1237</v>
      </c>
      <c r="C390" s="21" t="s">
        <v>46</v>
      </c>
      <c r="D390" s="19" t="s">
        <v>68</v>
      </c>
      <c r="E390" s="269">
        <v>38520</v>
      </c>
      <c r="F390" s="269"/>
      <c r="G390" s="28">
        <f t="shared" si="215"/>
        <v>12198</v>
      </c>
      <c r="H390" s="28"/>
      <c r="I390" s="28">
        <f t="shared" si="209"/>
        <v>2140</v>
      </c>
      <c r="J390" s="199"/>
      <c r="M390" s="10">
        <v>18</v>
      </c>
      <c r="N390" s="28">
        <f t="shared" si="210"/>
        <v>12198</v>
      </c>
      <c r="O390" s="273"/>
      <c r="P390" s="3">
        <f t="shared" si="212"/>
        <v>2033</v>
      </c>
      <c r="R390" s="3">
        <f t="shared" si="211"/>
        <v>1926</v>
      </c>
      <c r="S390" s="3">
        <f t="shared" si="213"/>
        <v>34668</v>
      </c>
    </row>
    <row r="391" spans="1:22" s="24" customFormat="1" x14ac:dyDescent="0.25">
      <c r="A391" s="21" t="s">
        <v>1591</v>
      </c>
      <c r="B391" s="48" t="s">
        <v>491</v>
      </c>
      <c r="C391" s="21" t="s">
        <v>59</v>
      </c>
      <c r="D391" s="19" t="s">
        <v>60</v>
      </c>
      <c r="E391" s="290">
        <v>13725</v>
      </c>
      <c r="F391" s="198"/>
      <c r="G391" s="28">
        <f>E391/3*0.95</f>
        <v>4346.25</v>
      </c>
      <c r="H391" s="28">
        <f>E391/M391</f>
        <v>915</v>
      </c>
      <c r="I391" s="28"/>
      <c r="J391" s="94"/>
      <c r="M391" s="197">
        <v>15</v>
      </c>
      <c r="N391" s="28">
        <f t="shared" si="210"/>
        <v>4346.25</v>
      </c>
      <c r="O391" s="3">
        <f>N391/5</f>
        <v>869.25</v>
      </c>
      <c r="P391" s="3"/>
      <c r="Q391" s="3">
        <f>H391*0.9</f>
        <v>823.5</v>
      </c>
      <c r="R391" s="3"/>
      <c r="S391" s="3">
        <f t="shared" ref="S391:S398" si="216">E391*0.9</f>
        <v>12352.5</v>
      </c>
    </row>
    <row r="392" spans="1:22" s="24" customFormat="1" x14ac:dyDescent="0.25">
      <c r="A392" s="21" t="s">
        <v>1592</v>
      </c>
      <c r="B392" s="48" t="s">
        <v>492</v>
      </c>
      <c r="C392" s="21" t="s">
        <v>59</v>
      </c>
      <c r="D392" s="19" t="s">
        <v>60</v>
      </c>
      <c r="E392" s="290"/>
      <c r="F392" s="290">
        <v>5175</v>
      </c>
      <c r="H392" s="28"/>
      <c r="K392" s="199">
        <f>F392/M392</f>
        <v>345</v>
      </c>
      <c r="M392" s="197">
        <v>15</v>
      </c>
      <c r="N392" s="28"/>
      <c r="O392" s="3"/>
      <c r="P392" s="3"/>
      <c r="Q392" s="3"/>
      <c r="S392" s="3"/>
      <c r="T392" s="3">
        <f>F392*0.9</f>
        <v>4657.5</v>
      </c>
    </row>
    <row r="393" spans="1:22" s="24" customFormat="1" ht="15" customHeight="1" x14ac:dyDescent="0.25">
      <c r="A393" s="21" t="s">
        <v>1593</v>
      </c>
      <c r="B393" s="48" t="s">
        <v>493</v>
      </c>
      <c r="C393" s="21" t="s">
        <v>59</v>
      </c>
      <c r="D393" s="19" t="s">
        <v>60</v>
      </c>
      <c r="E393" s="290">
        <v>18000</v>
      </c>
      <c r="F393" s="274"/>
      <c r="G393" s="28">
        <f>E393/3*0.95</f>
        <v>5700</v>
      </c>
      <c r="H393" s="28">
        <f>E393/M393</f>
        <v>1200</v>
      </c>
      <c r="I393" s="275"/>
      <c r="J393" s="287"/>
      <c r="K393" s="276"/>
      <c r="L393" s="276"/>
      <c r="M393" s="197">
        <v>15</v>
      </c>
      <c r="N393" s="28">
        <f>G393</f>
        <v>5700</v>
      </c>
      <c r="O393" s="3">
        <f t="shared" ref="O393:O449" si="217">N393/5</f>
        <v>1140</v>
      </c>
      <c r="P393" s="3"/>
      <c r="Q393" s="3">
        <f>H393*0.9</f>
        <v>1080</v>
      </c>
      <c r="S393" s="3">
        <f t="shared" si="216"/>
        <v>16200</v>
      </c>
    </row>
    <row r="394" spans="1:22" s="24" customFormat="1" ht="15" customHeight="1" x14ac:dyDescent="0.25">
      <c r="A394" s="21" t="s">
        <v>1594</v>
      </c>
      <c r="B394" s="48" t="s">
        <v>494</v>
      </c>
      <c r="C394" s="21" t="s">
        <v>59</v>
      </c>
      <c r="D394" s="19" t="s">
        <v>60</v>
      </c>
      <c r="E394" s="290"/>
      <c r="F394" s="290">
        <v>7245</v>
      </c>
      <c r="H394" s="28"/>
      <c r="K394" s="199">
        <f>F394/M394</f>
        <v>483</v>
      </c>
      <c r="M394" s="197">
        <v>15</v>
      </c>
      <c r="N394" s="28"/>
      <c r="O394" s="3"/>
      <c r="P394" s="3"/>
      <c r="Q394" s="3"/>
      <c r="S394" s="3"/>
      <c r="T394" s="3">
        <f>F394*0.9</f>
        <v>6520.5</v>
      </c>
    </row>
    <row r="395" spans="1:22" s="204" customFormat="1" ht="15" customHeight="1" x14ac:dyDescent="0.25">
      <c r="A395" s="21" t="s">
        <v>1595</v>
      </c>
      <c r="B395" s="295" t="s">
        <v>1318</v>
      </c>
      <c r="C395" s="296" t="s">
        <v>59</v>
      </c>
      <c r="D395" s="297" t="s">
        <v>60</v>
      </c>
      <c r="E395" s="298">
        <v>14250</v>
      </c>
      <c r="F395" s="298"/>
      <c r="G395" s="28">
        <f>E395/3*0.95</f>
        <v>4512.5</v>
      </c>
      <c r="H395" s="28">
        <f>E395/M395</f>
        <v>950</v>
      </c>
      <c r="I395" s="59"/>
      <c r="J395" s="299"/>
      <c r="M395" s="300">
        <v>15</v>
      </c>
      <c r="N395" s="28">
        <f>G395</f>
        <v>4512.5</v>
      </c>
      <c r="O395" s="3">
        <f t="shared" si="217"/>
        <v>902.5</v>
      </c>
      <c r="P395" s="226"/>
      <c r="Q395" s="3">
        <f>H395*0.9</f>
        <v>855</v>
      </c>
      <c r="S395" s="3">
        <f t="shared" si="216"/>
        <v>12825</v>
      </c>
    </row>
    <row r="396" spans="1:22" s="204" customFormat="1" ht="15" customHeight="1" x14ac:dyDescent="0.25">
      <c r="A396" s="21" t="s">
        <v>1596</v>
      </c>
      <c r="B396" s="295" t="s">
        <v>1319</v>
      </c>
      <c r="C396" s="296" t="s">
        <v>59</v>
      </c>
      <c r="D396" s="297" t="s">
        <v>60</v>
      </c>
      <c r="E396" s="298">
        <v>14250</v>
      </c>
      <c r="F396" s="298"/>
      <c r="G396" s="28">
        <f t="shared" ref="G396:G397" si="218">E396/3*0.95</f>
        <v>4512.5</v>
      </c>
      <c r="H396" s="28">
        <f>E396/M396</f>
        <v>950</v>
      </c>
      <c r="I396" s="59"/>
      <c r="J396" s="299"/>
      <c r="M396" s="300">
        <v>15</v>
      </c>
      <c r="N396" s="28">
        <f>G396</f>
        <v>4512.5</v>
      </c>
      <c r="O396" s="3">
        <f t="shared" si="217"/>
        <v>902.5</v>
      </c>
      <c r="P396" s="226"/>
      <c r="Q396" s="3">
        <f>H396*0.9</f>
        <v>855</v>
      </c>
      <c r="S396" s="3">
        <f t="shared" si="216"/>
        <v>12825</v>
      </c>
    </row>
    <row r="397" spans="1:22" s="204" customFormat="1" ht="15" customHeight="1" x14ac:dyDescent="0.25">
      <c r="A397" s="21" t="s">
        <v>1597</v>
      </c>
      <c r="B397" s="295" t="s">
        <v>1320</v>
      </c>
      <c r="C397" s="296" t="s">
        <v>59</v>
      </c>
      <c r="D397" s="297" t="s">
        <v>60</v>
      </c>
      <c r="E397" s="298">
        <v>14250</v>
      </c>
      <c r="F397" s="298"/>
      <c r="G397" s="28">
        <f t="shared" si="218"/>
        <v>4512.5</v>
      </c>
      <c r="H397" s="28">
        <f>E397/M397</f>
        <v>950</v>
      </c>
      <c r="I397" s="59"/>
      <c r="J397" s="299"/>
      <c r="M397" s="300">
        <v>15</v>
      </c>
      <c r="N397" s="28">
        <f>G397</f>
        <v>4512.5</v>
      </c>
      <c r="O397" s="3">
        <f t="shared" si="217"/>
        <v>902.5</v>
      </c>
      <c r="P397" s="226"/>
      <c r="Q397" s="3">
        <f>H397*0.9</f>
        <v>855</v>
      </c>
      <c r="S397" s="3">
        <f t="shared" si="216"/>
        <v>12825</v>
      </c>
    </row>
    <row r="398" spans="1:22" s="24" customFormat="1" ht="15" customHeight="1" x14ac:dyDescent="0.25">
      <c r="A398" s="21" t="s">
        <v>1598</v>
      </c>
      <c r="B398" s="48" t="s">
        <v>73</v>
      </c>
      <c r="C398" s="21" t="s">
        <v>74</v>
      </c>
      <c r="D398" s="19" t="s">
        <v>75</v>
      </c>
      <c r="E398" s="272">
        <v>36000</v>
      </c>
      <c r="F398" s="198"/>
      <c r="G398" s="28">
        <f t="shared" ref="G398" si="219">E398/4*0.95</f>
        <v>8550</v>
      </c>
      <c r="H398" s="28">
        <f>E398/M398</f>
        <v>1800</v>
      </c>
      <c r="I398" s="28">
        <f t="shared" ref="I398" si="220">H398*5*1.01/6</f>
        <v>1515</v>
      </c>
      <c r="K398" s="94"/>
      <c r="M398" s="197">
        <v>20</v>
      </c>
      <c r="N398" s="28">
        <f>G398</f>
        <v>8550</v>
      </c>
      <c r="O398" s="3">
        <f t="shared" si="217"/>
        <v>1710</v>
      </c>
      <c r="P398" s="3">
        <f>N398*1.01/6</f>
        <v>1439.25</v>
      </c>
      <c r="Q398" s="3">
        <f>H398*0.9</f>
        <v>1620</v>
      </c>
      <c r="R398" s="28">
        <f>Q398*5*1.01/6</f>
        <v>1363.5</v>
      </c>
      <c r="S398" s="3">
        <f t="shared" si="216"/>
        <v>32400</v>
      </c>
    </row>
    <row r="399" spans="1:22" s="24" customFormat="1" ht="15" customHeight="1" x14ac:dyDescent="0.25">
      <c r="A399" s="21" t="s">
        <v>1599</v>
      </c>
      <c r="B399" s="48" t="s">
        <v>474</v>
      </c>
      <c r="C399" s="21" t="s">
        <v>74</v>
      </c>
      <c r="D399" s="19" t="s">
        <v>75</v>
      </c>
      <c r="E399" s="272"/>
      <c r="F399" s="272">
        <v>13000</v>
      </c>
      <c r="G399" s="28"/>
      <c r="H399" s="28"/>
      <c r="L399" s="199">
        <f>F399/M399</f>
        <v>541.66666666666663</v>
      </c>
      <c r="M399" s="197">
        <v>24</v>
      </c>
      <c r="N399" s="28"/>
      <c r="O399" s="3"/>
      <c r="P399" s="3"/>
      <c r="S399" s="3"/>
      <c r="T399" s="3">
        <f>F399*0.9</f>
        <v>11700</v>
      </c>
    </row>
    <row r="400" spans="1:22" s="24" customFormat="1" x14ac:dyDescent="0.25">
      <c r="A400" s="21" t="s">
        <v>1600</v>
      </c>
      <c r="B400" s="48" t="s">
        <v>476</v>
      </c>
      <c r="C400" s="21" t="s">
        <v>74</v>
      </c>
      <c r="D400" s="19" t="s">
        <v>75</v>
      </c>
      <c r="E400" s="335">
        <v>33660</v>
      </c>
      <c r="F400" s="198"/>
      <c r="G400" s="28">
        <f t="shared" ref="G400" si="221">E400/4*0.95</f>
        <v>7994.25</v>
      </c>
      <c r="H400" s="28">
        <f>E400/M400</f>
        <v>1870</v>
      </c>
      <c r="I400" s="28">
        <f t="shared" ref="I400" si="222">H400*5*1.01/6</f>
        <v>1573.9166666666667</v>
      </c>
      <c r="L400" s="199"/>
      <c r="M400" s="197">
        <v>18</v>
      </c>
      <c r="N400" s="28">
        <f>G400</f>
        <v>7994.25</v>
      </c>
      <c r="O400" s="3">
        <f t="shared" si="217"/>
        <v>1598.85</v>
      </c>
      <c r="P400" s="3">
        <f t="shared" ref="P400:P404" si="223">N400*1.01/6</f>
        <v>1345.69875</v>
      </c>
      <c r="Q400" s="3">
        <f>H400*0.9</f>
        <v>1683</v>
      </c>
      <c r="R400" s="28">
        <f>Q400*5*1.01/6</f>
        <v>1416.5249999999999</v>
      </c>
      <c r="S400" s="3">
        <f t="shared" ref="S400:S412" si="224">E400*0.9</f>
        <v>30294</v>
      </c>
      <c r="T400" s="3"/>
      <c r="V400" s="314"/>
    </row>
    <row r="401" spans="1:22" s="24" customFormat="1" x14ac:dyDescent="0.25">
      <c r="A401" s="21" t="s">
        <v>1601</v>
      </c>
      <c r="B401" s="48" t="s">
        <v>477</v>
      </c>
      <c r="C401" s="21" t="s">
        <v>74</v>
      </c>
      <c r="D401" s="19" t="s">
        <v>75</v>
      </c>
      <c r="E401" s="335"/>
      <c r="F401" s="335">
        <v>13600</v>
      </c>
      <c r="G401" s="28"/>
      <c r="H401" s="28"/>
      <c r="L401" s="199">
        <f>F401/M401</f>
        <v>755.55555555555554</v>
      </c>
      <c r="M401" s="197">
        <v>18</v>
      </c>
      <c r="N401" s="28"/>
      <c r="O401" s="3"/>
      <c r="P401" s="3"/>
      <c r="S401" s="3"/>
      <c r="T401" s="3">
        <f t="shared" ref="T401:T411" si="225">F401*0.9</f>
        <v>12240</v>
      </c>
      <c r="V401" s="314"/>
    </row>
    <row r="402" spans="1:22" s="24" customFormat="1" x14ac:dyDescent="0.25">
      <c r="A402" s="21" t="s">
        <v>1602</v>
      </c>
      <c r="B402" s="48" t="s">
        <v>478</v>
      </c>
      <c r="C402" s="21" t="s">
        <v>74</v>
      </c>
      <c r="D402" s="19" t="s">
        <v>75</v>
      </c>
      <c r="E402" s="291">
        <v>24000</v>
      </c>
      <c r="F402" s="291"/>
      <c r="G402" s="28">
        <f>E402/3*0.95</f>
        <v>7600</v>
      </c>
      <c r="H402" s="28"/>
      <c r="I402" s="28">
        <f>E402/M402</f>
        <v>1333.3333333333333</v>
      </c>
      <c r="L402" s="199"/>
      <c r="M402" s="197">
        <v>18</v>
      </c>
      <c r="N402" s="28">
        <f>G402</f>
        <v>7600</v>
      </c>
      <c r="O402" s="3"/>
      <c r="P402" s="3">
        <f>N402/6</f>
        <v>1266.6666666666667</v>
      </c>
      <c r="R402" s="3">
        <f>I402*0.9</f>
        <v>1200</v>
      </c>
      <c r="S402" s="3">
        <f t="shared" si="224"/>
        <v>21600</v>
      </c>
      <c r="T402" s="3"/>
    </row>
    <row r="403" spans="1:22" s="24" customFormat="1" ht="15.75" x14ac:dyDescent="0.25">
      <c r="A403" s="21" t="s">
        <v>1603</v>
      </c>
      <c r="B403" s="48" t="s">
        <v>479</v>
      </c>
      <c r="C403" s="21" t="s">
        <v>74</v>
      </c>
      <c r="D403" s="19" t="s">
        <v>75</v>
      </c>
      <c r="E403" s="291"/>
      <c r="F403" s="291">
        <v>8400</v>
      </c>
      <c r="G403" s="28"/>
      <c r="H403" s="28"/>
      <c r="L403" s="199">
        <f>F403/M403</f>
        <v>466.66666666666669</v>
      </c>
      <c r="M403" s="197">
        <v>18</v>
      </c>
      <c r="N403" s="28"/>
      <c r="O403" s="3"/>
      <c r="P403" s="3"/>
      <c r="R403" s="301"/>
      <c r="S403" s="3"/>
      <c r="T403" s="3">
        <f t="shared" si="225"/>
        <v>7560</v>
      </c>
    </row>
    <row r="404" spans="1:22" s="24" customFormat="1" x14ac:dyDescent="0.25">
      <c r="A404" s="21" t="s">
        <v>1604</v>
      </c>
      <c r="B404" s="48" t="s">
        <v>941</v>
      </c>
      <c r="C404" s="21" t="s">
        <v>27</v>
      </c>
      <c r="D404" s="19" t="s">
        <v>66</v>
      </c>
      <c r="E404" s="360">
        <v>19500</v>
      </c>
      <c r="F404" s="198"/>
      <c r="G404" s="28">
        <f t="shared" ref="G404" si="226">E404/4*0.95</f>
        <v>4631.25</v>
      </c>
      <c r="H404" s="67"/>
      <c r="I404" s="28">
        <f>E404/M404</f>
        <v>1625</v>
      </c>
      <c r="K404" s="94"/>
      <c r="M404" s="60">
        <v>12</v>
      </c>
      <c r="N404" s="28">
        <f>G404</f>
        <v>4631.25</v>
      </c>
      <c r="O404" s="3">
        <f t="shared" si="217"/>
        <v>926.25</v>
      </c>
      <c r="P404" s="3">
        <f t="shared" si="223"/>
        <v>779.59375</v>
      </c>
      <c r="Q404" s="3">
        <f>I404*0.9</f>
        <v>1462.5</v>
      </c>
      <c r="R404" s="28">
        <f>Q404*5*1.01/6</f>
        <v>1230.9375</v>
      </c>
      <c r="S404" s="3">
        <f t="shared" si="224"/>
        <v>17550</v>
      </c>
      <c r="T404" s="3"/>
      <c r="V404" s="363"/>
    </row>
    <row r="405" spans="1:22" s="24" customFormat="1" x14ac:dyDescent="0.25">
      <c r="A405" s="21" t="s">
        <v>1605</v>
      </c>
      <c r="B405" s="48" t="s">
        <v>942</v>
      </c>
      <c r="C405" s="21" t="s">
        <v>27</v>
      </c>
      <c r="D405" s="19" t="s">
        <v>66</v>
      </c>
      <c r="E405" s="360"/>
      <c r="F405" s="360">
        <v>7800</v>
      </c>
      <c r="G405" s="28"/>
      <c r="H405" s="28"/>
      <c r="L405" s="199">
        <f>F405/M405</f>
        <v>650</v>
      </c>
      <c r="M405" s="60">
        <v>12</v>
      </c>
      <c r="N405" s="28"/>
      <c r="O405" s="3"/>
      <c r="P405" s="3"/>
      <c r="S405" s="3"/>
      <c r="T405" s="3">
        <f t="shared" si="225"/>
        <v>7020</v>
      </c>
      <c r="V405" s="363"/>
    </row>
    <row r="406" spans="1:22" s="24" customFormat="1" x14ac:dyDescent="0.25">
      <c r="A406" s="21" t="s">
        <v>1606</v>
      </c>
      <c r="B406" s="48" t="s">
        <v>1238</v>
      </c>
      <c r="C406" s="21" t="s">
        <v>27</v>
      </c>
      <c r="D406" s="19" t="s">
        <v>66</v>
      </c>
      <c r="E406" s="269">
        <f>1520*20</f>
        <v>30400</v>
      </c>
      <c r="F406" s="202"/>
      <c r="G406" s="28">
        <f t="shared" ref="G406" si="227">E406/4*0.95</f>
        <v>7220</v>
      </c>
      <c r="H406" s="28">
        <f>+E406/M406</f>
        <v>1520</v>
      </c>
      <c r="I406" s="28" t="s">
        <v>731</v>
      </c>
      <c r="L406" s="28"/>
      <c r="M406" s="60">
        <v>20</v>
      </c>
      <c r="N406" s="28">
        <f>G406</f>
        <v>7220</v>
      </c>
      <c r="O406" s="3">
        <f t="shared" si="217"/>
        <v>1444</v>
      </c>
      <c r="P406" s="3"/>
      <c r="Q406" s="3">
        <f>H406*0.9</f>
        <v>1368</v>
      </c>
      <c r="S406" s="3">
        <f t="shared" si="224"/>
        <v>27360</v>
      </c>
      <c r="T406" s="3"/>
    </row>
    <row r="407" spans="1:22" s="24" customFormat="1" x14ac:dyDescent="0.25">
      <c r="A407" s="21" t="s">
        <v>1607</v>
      </c>
      <c r="B407" s="48" t="s">
        <v>1239</v>
      </c>
      <c r="C407" s="21" t="s">
        <v>27</v>
      </c>
      <c r="D407" s="19" t="s">
        <v>66</v>
      </c>
      <c r="E407" s="269"/>
      <c r="F407" s="269">
        <f>625*20</f>
        <v>12500</v>
      </c>
      <c r="G407" s="28"/>
      <c r="H407" s="29"/>
      <c r="I407" s="28"/>
      <c r="J407" s="28">
        <f>F407/2*0.95</f>
        <v>5937.5</v>
      </c>
      <c r="K407" s="28">
        <f>F407/M407</f>
        <v>625</v>
      </c>
      <c r="L407" s="28" t="s">
        <v>731</v>
      </c>
      <c r="M407" s="60">
        <v>20</v>
      </c>
      <c r="N407" s="28"/>
      <c r="O407" s="3"/>
      <c r="P407" s="3"/>
      <c r="Q407" s="3"/>
      <c r="S407" s="3"/>
      <c r="T407" s="3">
        <f t="shared" si="225"/>
        <v>11250</v>
      </c>
    </row>
    <row r="408" spans="1:22" s="24" customFormat="1" x14ac:dyDescent="0.25">
      <c r="A408" s="21" t="s">
        <v>1608</v>
      </c>
      <c r="B408" s="48" t="s">
        <v>943</v>
      </c>
      <c r="C408" s="21" t="s">
        <v>27</v>
      </c>
      <c r="D408" s="19" t="s">
        <v>66</v>
      </c>
      <c r="E408" s="269">
        <f>1875*12</f>
        <v>22500</v>
      </c>
      <c r="F408" s="198"/>
      <c r="G408" s="28">
        <f>E408/2*0.95</f>
        <v>10687.5</v>
      </c>
      <c r="H408" s="28">
        <f>+E408/M408</f>
        <v>1875</v>
      </c>
      <c r="I408" s="28" t="s">
        <v>731</v>
      </c>
      <c r="J408" s="199"/>
      <c r="L408" s="28"/>
      <c r="M408" s="122">
        <v>12</v>
      </c>
      <c r="N408" s="28">
        <f>G408</f>
        <v>10687.5</v>
      </c>
      <c r="O408" s="3">
        <f t="shared" si="217"/>
        <v>2137.5</v>
      </c>
      <c r="P408" s="3"/>
      <c r="Q408" s="3">
        <f>H408*0.9</f>
        <v>1687.5</v>
      </c>
      <c r="S408" s="3">
        <f t="shared" si="224"/>
        <v>20250</v>
      </c>
      <c r="T408" s="3"/>
    </row>
    <row r="409" spans="1:22" s="24" customFormat="1" x14ac:dyDescent="0.25">
      <c r="A409" s="21" t="s">
        <v>1609</v>
      </c>
      <c r="B409" s="48" t="s">
        <v>944</v>
      </c>
      <c r="C409" s="21" t="s">
        <v>27</v>
      </c>
      <c r="D409" s="19" t="s">
        <v>66</v>
      </c>
      <c r="E409" s="269"/>
      <c r="F409" s="269">
        <f>875*12</f>
        <v>10500</v>
      </c>
      <c r="G409" s="28"/>
      <c r="H409" s="28"/>
      <c r="J409" s="28">
        <f>F409/2*0.95</f>
        <v>4987.5</v>
      </c>
      <c r="K409" s="28">
        <f>+F409/M409</f>
        <v>875</v>
      </c>
      <c r="L409" s="28" t="s">
        <v>731</v>
      </c>
      <c r="M409" s="122">
        <v>12</v>
      </c>
      <c r="N409" s="28"/>
      <c r="O409" s="3"/>
      <c r="P409" s="3"/>
      <c r="Q409" s="3"/>
      <c r="S409" s="3"/>
      <c r="T409" s="3">
        <f t="shared" si="225"/>
        <v>9450</v>
      </c>
    </row>
    <row r="410" spans="1:22" s="24" customFormat="1" x14ac:dyDescent="0.25">
      <c r="A410" s="21" t="s">
        <v>1610</v>
      </c>
      <c r="B410" s="48" t="s">
        <v>1240</v>
      </c>
      <c r="C410" s="21" t="s">
        <v>27</v>
      </c>
      <c r="D410" s="19" t="s">
        <v>66</v>
      </c>
      <c r="E410" s="269">
        <f>1095*20</f>
        <v>21900</v>
      </c>
      <c r="F410" s="269"/>
      <c r="G410" s="28">
        <f t="shared" ref="G410" si="228">E410/4*0.95</f>
        <v>5201.25</v>
      </c>
      <c r="H410" s="28">
        <f>E410/M410</f>
        <v>1095</v>
      </c>
      <c r="I410" s="28" t="s">
        <v>731</v>
      </c>
      <c r="K410" s="28"/>
      <c r="M410" s="60">
        <v>20</v>
      </c>
      <c r="N410" s="28">
        <f>G410</f>
        <v>5201.25</v>
      </c>
      <c r="O410" s="3">
        <f t="shared" si="217"/>
        <v>1040.25</v>
      </c>
      <c r="P410" s="3"/>
      <c r="Q410" s="3">
        <f>H410*0.9</f>
        <v>985.5</v>
      </c>
      <c r="S410" s="3">
        <f t="shared" si="224"/>
        <v>19710</v>
      </c>
      <c r="T410" s="3"/>
    </row>
    <row r="411" spans="1:22" s="24" customFormat="1" x14ac:dyDescent="0.25">
      <c r="A411" s="21" t="s">
        <v>1611</v>
      </c>
      <c r="B411" s="48" t="s">
        <v>1241</v>
      </c>
      <c r="C411" s="21" t="s">
        <v>27</v>
      </c>
      <c r="D411" s="19" t="s">
        <v>66</v>
      </c>
      <c r="E411" s="269"/>
      <c r="F411" s="269">
        <f>520*20</f>
        <v>10400</v>
      </c>
      <c r="G411" s="28"/>
      <c r="H411" s="28"/>
      <c r="I411" s="203"/>
      <c r="J411" s="28">
        <f>F411/2*0.95</f>
        <v>4940</v>
      </c>
      <c r="K411" s="28">
        <f>F411/M411</f>
        <v>520</v>
      </c>
      <c r="L411" s="28" t="s">
        <v>731</v>
      </c>
      <c r="M411" s="60">
        <v>20</v>
      </c>
      <c r="N411" s="28"/>
      <c r="O411" s="3"/>
      <c r="P411" s="3"/>
      <c r="Q411" s="3"/>
      <c r="S411" s="3"/>
      <c r="T411" s="3">
        <f t="shared" si="225"/>
        <v>9360</v>
      </c>
    </row>
    <row r="412" spans="1:22" s="204" customFormat="1" x14ac:dyDescent="0.25">
      <c r="A412" s="21" t="s">
        <v>1612</v>
      </c>
      <c r="B412" s="48" t="s">
        <v>895</v>
      </c>
      <c r="C412" s="21" t="s">
        <v>27</v>
      </c>
      <c r="D412" s="19" t="s">
        <v>66</v>
      </c>
      <c r="E412" s="269">
        <f>1600*15</f>
        <v>24000</v>
      </c>
      <c r="F412" s="269"/>
      <c r="G412" s="28">
        <f>E412/3*0.95</f>
        <v>7600</v>
      </c>
      <c r="H412" s="28">
        <f>E412/M412</f>
        <v>1600</v>
      </c>
      <c r="I412" s="28"/>
      <c r="J412" s="28"/>
      <c r="K412" s="28"/>
      <c r="L412" s="28"/>
      <c r="M412" s="122">
        <v>15</v>
      </c>
      <c r="N412" s="28">
        <f>G412</f>
        <v>7600</v>
      </c>
      <c r="O412" s="3">
        <f t="shared" si="217"/>
        <v>1520</v>
      </c>
      <c r="P412" s="226"/>
      <c r="Q412" s="3">
        <f>H412*0.9</f>
        <v>1440</v>
      </c>
      <c r="S412" s="3">
        <f t="shared" si="224"/>
        <v>21600</v>
      </c>
      <c r="T412" s="3"/>
      <c r="U412" s="24"/>
    </row>
    <row r="413" spans="1:22" s="204" customFormat="1" x14ac:dyDescent="0.25">
      <c r="A413" s="21" t="s">
        <v>1613</v>
      </c>
      <c r="B413" s="48" t="s">
        <v>896</v>
      </c>
      <c r="C413" s="21" t="s">
        <v>27</v>
      </c>
      <c r="D413" s="19" t="s">
        <v>66</v>
      </c>
      <c r="E413" s="269"/>
      <c r="F413" s="269">
        <f>600*15</f>
        <v>9000</v>
      </c>
      <c r="G413" s="28"/>
      <c r="H413" s="28"/>
      <c r="I413" s="28"/>
      <c r="J413" s="28">
        <f>+F413/2*0.95</f>
        <v>4275</v>
      </c>
      <c r="K413" s="28">
        <f>F413/M413</f>
        <v>600</v>
      </c>
      <c r="L413" s="28"/>
      <c r="M413" s="122">
        <v>15</v>
      </c>
      <c r="N413" s="28"/>
      <c r="O413" s="3"/>
      <c r="P413" s="226"/>
      <c r="Q413" s="3"/>
      <c r="S413" s="3"/>
      <c r="T413" s="3">
        <f>F413*0.9</f>
        <v>8100</v>
      </c>
      <c r="U413" s="24"/>
    </row>
    <row r="414" spans="1:22" s="204" customFormat="1" x14ac:dyDescent="0.25">
      <c r="A414" s="21" t="s">
        <v>1614</v>
      </c>
      <c r="B414" s="48" t="s">
        <v>1242</v>
      </c>
      <c r="C414" s="21" t="s">
        <v>27</v>
      </c>
      <c r="D414" s="19" t="s">
        <v>66</v>
      </c>
      <c r="E414" s="269">
        <f>1095*20</f>
        <v>21900</v>
      </c>
      <c r="F414" s="269"/>
      <c r="G414" s="28">
        <f t="shared" ref="G414" si="229">E414/4*0.95</f>
        <v>5201.25</v>
      </c>
      <c r="H414" s="28">
        <f>E414/M414</f>
        <v>1095</v>
      </c>
      <c r="I414" s="28"/>
      <c r="J414" s="28"/>
      <c r="K414" s="28"/>
      <c r="L414" s="28"/>
      <c r="M414" s="122">
        <v>20</v>
      </c>
      <c r="N414" s="28">
        <f>G414</f>
        <v>5201.25</v>
      </c>
      <c r="O414" s="3">
        <f t="shared" si="217"/>
        <v>1040.25</v>
      </c>
      <c r="P414" s="226"/>
      <c r="Q414" s="3">
        <f>H414*0.9</f>
        <v>985.5</v>
      </c>
      <c r="S414" s="3">
        <f t="shared" ref="S414:S453" si="230">E414*0.9</f>
        <v>19710</v>
      </c>
      <c r="T414" s="3"/>
      <c r="U414" s="24"/>
    </row>
    <row r="415" spans="1:22" s="204" customFormat="1" x14ac:dyDescent="0.25">
      <c r="A415" s="21" t="s">
        <v>1615</v>
      </c>
      <c r="B415" s="48" t="s">
        <v>1243</v>
      </c>
      <c r="C415" s="21" t="s">
        <v>27</v>
      </c>
      <c r="D415" s="19" t="s">
        <v>66</v>
      </c>
      <c r="E415" s="269"/>
      <c r="F415" s="269">
        <f>520*20</f>
        <v>10400</v>
      </c>
      <c r="G415" s="28"/>
      <c r="H415" s="28"/>
      <c r="I415" s="28"/>
      <c r="J415" s="28">
        <f>+F415/2*0.95</f>
        <v>4940</v>
      </c>
      <c r="K415" s="28">
        <f>F415/M415</f>
        <v>520</v>
      </c>
      <c r="L415" s="28"/>
      <c r="M415" s="122">
        <v>20</v>
      </c>
      <c r="N415" s="28"/>
      <c r="O415" s="3"/>
      <c r="P415" s="226"/>
      <c r="Q415" s="3"/>
      <c r="S415" s="3"/>
      <c r="T415" s="3">
        <f t="shared" ref="T415:T421" si="231">F415*0.9</f>
        <v>9360</v>
      </c>
      <c r="U415" s="24"/>
    </row>
    <row r="416" spans="1:22" s="204" customFormat="1" x14ac:dyDescent="0.25">
      <c r="A416" s="21" t="s">
        <v>1616</v>
      </c>
      <c r="B416" s="48" t="s">
        <v>362</v>
      </c>
      <c r="C416" s="21" t="s">
        <v>27</v>
      </c>
      <c r="D416" s="19" t="s">
        <v>66</v>
      </c>
      <c r="E416" s="269">
        <f>1095*20</f>
        <v>21900</v>
      </c>
      <c r="F416" s="269"/>
      <c r="G416" s="28">
        <f t="shared" ref="G416" si="232">E416/4*0.95</f>
        <v>5201.25</v>
      </c>
      <c r="H416" s="28">
        <f>E416/M416</f>
        <v>1095</v>
      </c>
      <c r="I416" s="203"/>
      <c r="J416" s="28"/>
      <c r="K416" s="28"/>
      <c r="L416" s="28"/>
      <c r="M416" s="122">
        <v>20</v>
      </c>
      <c r="N416" s="28">
        <f>G416</f>
        <v>5201.25</v>
      </c>
      <c r="O416" s="3">
        <f t="shared" si="217"/>
        <v>1040.25</v>
      </c>
      <c r="P416" s="226"/>
      <c r="Q416" s="3">
        <f>H416*0.9</f>
        <v>985.5</v>
      </c>
      <c r="S416" s="3">
        <f t="shared" si="230"/>
        <v>19710</v>
      </c>
      <c r="T416" s="3"/>
      <c r="U416" s="24"/>
    </row>
    <row r="417" spans="1:22" s="204" customFormat="1" x14ac:dyDescent="0.25">
      <c r="A417" s="21" t="s">
        <v>1617</v>
      </c>
      <c r="B417" s="48" t="s">
        <v>495</v>
      </c>
      <c r="C417" s="21" t="s">
        <v>27</v>
      </c>
      <c r="D417" s="19" t="s">
        <v>66</v>
      </c>
      <c r="E417" s="269"/>
      <c r="F417" s="269">
        <f>520*20</f>
        <v>10400</v>
      </c>
      <c r="G417" s="28"/>
      <c r="H417" s="28"/>
      <c r="I417" s="203"/>
      <c r="J417" s="28">
        <f>+F417/2*0.95</f>
        <v>4940</v>
      </c>
      <c r="K417" s="28">
        <f>F417/M417</f>
        <v>520</v>
      </c>
      <c r="L417" s="28"/>
      <c r="M417" s="122">
        <v>20</v>
      </c>
      <c r="N417" s="28"/>
      <c r="O417" s="3"/>
      <c r="P417" s="226"/>
      <c r="S417" s="3"/>
      <c r="T417" s="3">
        <f t="shared" si="231"/>
        <v>9360</v>
      </c>
      <c r="U417" s="24"/>
    </row>
    <row r="418" spans="1:22" s="24" customFormat="1" x14ac:dyDescent="0.25">
      <c r="A418" s="21" t="s">
        <v>1618</v>
      </c>
      <c r="B418" s="48" t="s">
        <v>489</v>
      </c>
      <c r="C418" s="21" t="s">
        <v>445</v>
      </c>
      <c r="D418" s="19" t="s">
        <v>71</v>
      </c>
      <c r="E418" s="291">
        <v>31200</v>
      </c>
      <c r="F418" s="198"/>
      <c r="G418" s="28">
        <f t="shared" ref="G418" si="233">E418/4*0.95</f>
        <v>7410</v>
      </c>
      <c r="H418" s="28">
        <f>E418/M418</f>
        <v>1560</v>
      </c>
      <c r="I418" s="28">
        <f t="shared" ref="I418" si="234">H418*5*1.01/6</f>
        <v>1313</v>
      </c>
      <c r="J418" s="199"/>
      <c r="M418" s="197">
        <v>20</v>
      </c>
      <c r="N418" s="28">
        <f>G418</f>
        <v>7410</v>
      </c>
      <c r="O418" s="3">
        <f t="shared" si="217"/>
        <v>1482</v>
      </c>
      <c r="P418" s="3">
        <f t="shared" ref="P418" si="235">N418*1.01/6</f>
        <v>1247.3500000000001</v>
      </c>
      <c r="Q418" s="3">
        <f>H418*0.9</f>
        <v>1404</v>
      </c>
      <c r="R418" s="28">
        <f t="shared" ref="R418:R432" si="236">Q418*5*1.01/6</f>
        <v>1181.7</v>
      </c>
      <c r="S418" s="3">
        <f t="shared" si="230"/>
        <v>28080</v>
      </c>
      <c r="T418" s="3"/>
    </row>
    <row r="419" spans="1:22" s="24" customFormat="1" x14ac:dyDescent="0.25">
      <c r="A419" s="21" t="s">
        <v>1619</v>
      </c>
      <c r="B419" s="48" t="s">
        <v>490</v>
      </c>
      <c r="C419" s="21" t="s">
        <v>445</v>
      </c>
      <c r="D419" s="19" t="s">
        <v>71</v>
      </c>
      <c r="E419" s="291"/>
      <c r="F419" s="291">
        <v>12000</v>
      </c>
      <c r="G419" s="28"/>
      <c r="H419" s="28"/>
      <c r="L419" s="199">
        <f>F419/M419</f>
        <v>500</v>
      </c>
      <c r="M419" s="197">
        <v>24</v>
      </c>
      <c r="N419" s="28"/>
      <c r="O419" s="3"/>
      <c r="P419" s="3"/>
      <c r="Q419" s="3"/>
      <c r="R419" s="28"/>
      <c r="S419" s="3"/>
      <c r="T419" s="3">
        <f t="shared" si="231"/>
        <v>10800</v>
      </c>
    </row>
    <row r="420" spans="1:22" s="24" customFormat="1" x14ac:dyDescent="0.25">
      <c r="A420" s="21" t="s">
        <v>1620</v>
      </c>
      <c r="B420" s="48" t="s">
        <v>441</v>
      </c>
      <c r="C420" s="21" t="s">
        <v>52</v>
      </c>
      <c r="D420" s="19" t="s">
        <v>71</v>
      </c>
      <c r="E420" s="291">
        <v>23200</v>
      </c>
      <c r="F420" s="198"/>
      <c r="G420" s="28">
        <f t="shared" ref="G420" si="237">E420/4*0.95</f>
        <v>5510</v>
      </c>
      <c r="H420" s="28">
        <f>E420/M420</f>
        <v>1160</v>
      </c>
      <c r="I420" s="28">
        <f t="shared" ref="I420" si="238">H420*5*1.01/6</f>
        <v>976.33333333333337</v>
      </c>
      <c r="L420" s="199"/>
      <c r="M420" s="197">
        <v>20</v>
      </c>
      <c r="N420" s="28">
        <f>G420</f>
        <v>5510</v>
      </c>
      <c r="O420" s="3">
        <f t="shared" si="217"/>
        <v>1102</v>
      </c>
      <c r="P420" s="3">
        <f t="shared" ref="P420:P432" si="239">N420*1.01/6</f>
        <v>927.51666666666677</v>
      </c>
      <c r="Q420" s="3">
        <f>H420*0.9</f>
        <v>1044</v>
      </c>
      <c r="R420" s="28">
        <f t="shared" si="236"/>
        <v>878.69999999999993</v>
      </c>
      <c r="S420" s="3">
        <f t="shared" si="230"/>
        <v>20880</v>
      </c>
      <c r="T420" s="3"/>
    </row>
    <row r="421" spans="1:22" s="24" customFormat="1" x14ac:dyDescent="0.25">
      <c r="A421" s="21" t="s">
        <v>1621</v>
      </c>
      <c r="B421" s="48" t="s">
        <v>485</v>
      </c>
      <c r="C421" s="21" t="s">
        <v>52</v>
      </c>
      <c r="D421" s="19" t="s">
        <v>71</v>
      </c>
      <c r="E421" s="291"/>
      <c r="F421" s="291">
        <v>9000</v>
      </c>
      <c r="G421" s="28"/>
      <c r="H421" s="28"/>
      <c r="L421" s="199">
        <f>F421/M421</f>
        <v>375</v>
      </c>
      <c r="M421" s="197">
        <v>24</v>
      </c>
      <c r="N421" s="28"/>
      <c r="O421" s="3"/>
      <c r="P421" s="3"/>
      <c r="Q421" s="3"/>
      <c r="R421" s="28"/>
      <c r="S421" s="3"/>
      <c r="T421" s="3">
        <f t="shared" si="231"/>
        <v>8100</v>
      </c>
    </row>
    <row r="422" spans="1:22" s="24" customFormat="1" x14ac:dyDescent="0.25">
      <c r="A422" s="21" t="s">
        <v>1622</v>
      </c>
      <c r="B422" s="48" t="s">
        <v>442</v>
      </c>
      <c r="C422" s="21" t="s">
        <v>52</v>
      </c>
      <c r="D422" s="19" t="s">
        <v>71</v>
      </c>
      <c r="E422" s="291">
        <v>23200</v>
      </c>
      <c r="F422" s="291"/>
      <c r="G422" s="28">
        <f t="shared" ref="G422" si="240">E422/4*0.95</f>
        <v>5510</v>
      </c>
      <c r="H422" s="28">
        <f>E422/M422</f>
        <v>1160</v>
      </c>
      <c r="I422" s="28">
        <f t="shared" ref="I422" si="241">H422*5*1.01/6</f>
        <v>976.33333333333337</v>
      </c>
      <c r="L422" s="199"/>
      <c r="M422" s="197">
        <v>20</v>
      </c>
      <c r="N422" s="28">
        <f>G422</f>
        <v>5510</v>
      </c>
      <c r="O422" s="3">
        <f t="shared" si="217"/>
        <v>1102</v>
      </c>
      <c r="P422" s="3">
        <f t="shared" si="239"/>
        <v>927.51666666666677</v>
      </c>
      <c r="Q422" s="3">
        <f>H422*0.9</f>
        <v>1044</v>
      </c>
      <c r="R422" s="28">
        <f t="shared" si="236"/>
        <v>878.69999999999993</v>
      </c>
      <c r="S422" s="3">
        <f t="shared" si="230"/>
        <v>20880</v>
      </c>
      <c r="T422" s="3"/>
    </row>
    <row r="423" spans="1:22" s="24" customFormat="1" x14ac:dyDescent="0.25">
      <c r="A423" s="21" t="s">
        <v>1623</v>
      </c>
      <c r="B423" s="48" t="s">
        <v>486</v>
      </c>
      <c r="C423" s="21" t="s">
        <v>52</v>
      </c>
      <c r="D423" s="19" t="s">
        <v>71</v>
      </c>
      <c r="E423" s="291"/>
      <c r="F423" s="291">
        <v>9000</v>
      </c>
      <c r="G423" s="28"/>
      <c r="H423" s="28"/>
      <c r="L423" s="199">
        <f>F423/M423</f>
        <v>375</v>
      </c>
      <c r="M423" s="197">
        <v>24</v>
      </c>
      <c r="N423" s="28"/>
      <c r="O423" s="3"/>
      <c r="P423" s="3"/>
      <c r="Q423" s="3"/>
      <c r="R423" s="28"/>
      <c r="S423" s="3"/>
      <c r="T423" s="3">
        <f t="shared" ref="T423:T429" si="242">F423*0.9</f>
        <v>8100</v>
      </c>
    </row>
    <row r="424" spans="1:22" s="24" customFormat="1" x14ac:dyDescent="0.25">
      <c r="A424" s="21" t="s">
        <v>1624</v>
      </c>
      <c r="B424" s="48" t="s">
        <v>444</v>
      </c>
      <c r="C424" s="21" t="s">
        <v>52</v>
      </c>
      <c r="D424" s="19" t="s">
        <v>71</v>
      </c>
      <c r="E424" s="291">
        <v>26600</v>
      </c>
      <c r="F424" s="291"/>
      <c r="G424" s="28">
        <f t="shared" ref="G424" si="243">E424/4*0.95</f>
        <v>6317.5</v>
      </c>
      <c r="H424" s="28">
        <f>E424/M424</f>
        <v>1330</v>
      </c>
      <c r="I424" s="28">
        <f t="shared" ref="I424" si="244">H424*5*1.01/6</f>
        <v>1119.4166666666667</v>
      </c>
      <c r="L424" s="199"/>
      <c r="M424" s="197">
        <v>20</v>
      </c>
      <c r="N424" s="28">
        <f>G424</f>
        <v>6317.5</v>
      </c>
      <c r="O424" s="3">
        <f t="shared" si="217"/>
        <v>1263.5</v>
      </c>
      <c r="P424" s="3">
        <f t="shared" si="239"/>
        <v>1063.4458333333334</v>
      </c>
      <c r="Q424" s="3">
        <f>H424*0.9</f>
        <v>1197</v>
      </c>
      <c r="R424" s="28">
        <f t="shared" si="236"/>
        <v>1007.475</v>
      </c>
      <c r="S424" s="3">
        <f t="shared" si="230"/>
        <v>23940</v>
      </c>
      <c r="T424" s="3"/>
    </row>
    <row r="425" spans="1:22" s="24" customFormat="1" x14ac:dyDescent="0.25">
      <c r="A425" s="21" t="s">
        <v>1625</v>
      </c>
      <c r="B425" s="48" t="s">
        <v>487</v>
      </c>
      <c r="C425" s="21" t="s">
        <v>52</v>
      </c>
      <c r="D425" s="19" t="s">
        <v>71</v>
      </c>
      <c r="E425" s="291"/>
      <c r="F425" s="291">
        <v>12000</v>
      </c>
      <c r="G425" s="28"/>
      <c r="H425" s="28"/>
      <c r="L425" s="199">
        <f>F425/M425</f>
        <v>500</v>
      </c>
      <c r="M425" s="197">
        <v>24</v>
      </c>
      <c r="N425" s="28"/>
      <c r="O425" s="3"/>
      <c r="P425" s="3"/>
      <c r="Q425" s="3"/>
      <c r="R425" s="28"/>
      <c r="S425" s="3"/>
      <c r="T425" s="3">
        <f t="shared" si="242"/>
        <v>10800</v>
      </c>
    </row>
    <row r="426" spans="1:22" s="24" customFormat="1" x14ac:dyDescent="0.25">
      <c r="A426" s="21" t="s">
        <v>1626</v>
      </c>
      <c r="B426" s="48" t="s">
        <v>443</v>
      </c>
      <c r="C426" s="21" t="s">
        <v>52</v>
      </c>
      <c r="D426" s="19" t="s">
        <v>71</v>
      </c>
      <c r="E426" s="291">
        <v>20600</v>
      </c>
      <c r="F426" s="291"/>
      <c r="G426" s="28">
        <f t="shared" ref="G426" si="245">E426/4*0.95</f>
        <v>4892.5</v>
      </c>
      <c r="H426" s="28">
        <f>E426/M426</f>
        <v>1030</v>
      </c>
      <c r="I426" s="28">
        <f t="shared" ref="I426" si="246">H426*5*1.01/6</f>
        <v>866.91666666666663</v>
      </c>
      <c r="L426" s="199"/>
      <c r="M426" s="197">
        <v>20</v>
      </c>
      <c r="N426" s="28">
        <f>G426</f>
        <v>4892.5</v>
      </c>
      <c r="O426" s="3">
        <f t="shared" si="217"/>
        <v>978.5</v>
      </c>
      <c r="P426" s="3">
        <f t="shared" si="239"/>
        <v>823.57083333333333</v>
      </c>
      <c r="Q426" s="3">
        <f>H426*0.9</f>
        <v>927</v>
      </c>
      <c r="R426" s="28">
        <f t="shared" si="236"/>
        <v>780.22500000000002</v>
      </c>
      <c r="S426" s="3">
        <f t="shared" si="230"/>
        <v>18540</v>
      </c>
      <c r="T426" s="3"/>
    </row>
    <row r="427" spans="1:22" s="24" customFormat="1" x14ac:dyDescent="0.25">
      <c r="A427" s="21" t="s">
        <v>1627</v>
      </c>
      <c r="B427" s="48" t="s">
        <v>488</v>
      </c>
      <c r="C427" s="21" t="s">
        <v>52</v>
      </c>
      <c r="D427" s="19" t="s">
        <v>71</v>
      </c>
      <c r="E427" s="291"/>
      <c r="F427" s="291">
        <v>8000</v>
      </c>
      <c r="G427" s="28"/>
      <c r="H427" s="28"/>
      <c r="L427" s="199">
        <f>F427/M427</f>
        <v>333.33333333333331</v>
      </c>
      <c r="M427" s="197">
        <v>24</v>
      </c>
      <c r="N427" s="28"/>
      <c r="O427" s="3"/>
      <c r="P427" s="3"/>
      <c r="Q427" s="3"/>
      <c r="R427" s="28"/>
      <c r="S427" s="3"/>
      <c r="T427" s="3">
        <f t="shared" si="242"/>
        <v>7200</v>
      </c>
    </row>
    <row r="428" spans="1:22" s="24" customFormat="1" x14ac:dyDescent="0.25">
      <c r="A428" s="21" t="s">
        <v>1628</v>
      </c>
      <c r="B428" s="48" t="s">
        <v>483</v>
      </c>
      <c r="C428" s="21" t="s">
        <v>276</v>
      </c>
      <c r="D428" s="19" t="s">
        <v>376</v>
      </c>
      <c r="E428" s="291">
        <v>29600</v>
      </c>
      <c r="F428" s="198"/>
      <c r="G428" s="28">
        <f t="shared" ref="G428" si="247">E428/4*0.95</f>
        <v>7030</v>
      </c>
      <c r="H428" s="28">
        <f>E428/M428</f>
        <v>1480</v>
      </c>
      <c r="I428" s="28">
        <f t="shared" ref="I428" si="248">H428*5*1.01/6</f>
        <v>1245.6666666666667</v>
      </c>
      <c r="L428" s="199"/>
      <c r="M428" s="197">
        <v>20</v>
      </c>
      <c r="N428" s="28">
        <f>G428</f>
        <v>7030</v>
      </c>
      <c r="O428" s="3">
        <f t="shared" si="217"/>
        <v>1406</v>
      </c>
      <c r="P428" s="3">
        <f t="shared" si="239"/>
        <v>1183.3833333333334</v>
      </c>
      <c r="Q428" s="3">
        <f>H428*0.9</f>
        <v>1332</v>
      </c>
      <c r="R428" s="28">
        <f t="shared" si="236"/>
        <v>1121.1000000000001</v>
      </c>
      <c r="S428" s="3">
        <f t="shared" si="230"/>
        <v>26640</v>
      </c>
      <c r="T428" s="3"/>
    </row>
    <row r="429" spans="1:22" s="24" customFormat="1" x14ac:dyDescent="0.25">
      <c r="A429" s="21" t="s">
        <v>1629</v>
      </c>
      <c r="B429" s="48" t="s">
        <v>484</v>
      </c>
      <c r="C429" s="21" t="s">
        <v>276</v>
      </c>
      <c r="D429" s="19" t="s">
        <v>376</v>
      </c>
      <c r="E429" s="360"/>
      <c r="F429" s="360">
        <v>10350</v>
      </c>
      <c r="G429" s="28"/>
      <c r="H429" s="28"/>
      <c r="L429" s="199">
        <f>F429/M429</f>
        <v>431.25</v>
      </c>
      <c r="M429" s="197">
        <v>24</v>
      </c>
      <c r="N429" s="28"/>
      <c r="O429" s="3"/>
      <c r="P429" s="3"/>
      <c r="Q429" s="3"/>
      <c r="R429" s="28"/>
      <c r="S429" s="3"/>
      <c r="T429" s="3">
        <f t="shared" si="242"/>
        <v>9315</v>
      </c>
    </row>
    <row r="430" spans="1:22" s="24" customFormat="1" x14ac:dyDescent="0.25">
      <c r="A430" s="21" t="s">
        <v>1630</v>
      </c>
      <c r="B430" s="48" t="s">
        <v>400</v>
      </c>
      <c r="C430" s="21" t="s">
        <v>276</v>
      </c>
      <c r="D430" s="19" t="s">
        <v>376</v>
      </c>
      <c r="E430" s="360">
        <v>20700</v>
      </c>
      <c r="F430" s="198"/>
      <c r="G430" s="28">
        <f t="shared" ref="G430" si="249">E430/4*0.95</f>
        <v>4916.25</v>
      </c>
      <c r="H430" s="28">
        <f>E430/M430</f>
        <v>1035</v>
      </c>
      <c r="I430" s="28">
        <f t="shared" ref="I430" si="250">H430*5*1.01/6</f>
        <v>871.125</v>
      </c>
      <c r="L430" s="199"/>
      <c r="M430" s="197">
        <v>20</v>
      </c>
      <c r="N430" s="28">
        <f>G430</f>
        <v>4916.25</v>
      </c>
      <c r="O430" s="3">
        <f t="shared" si="217"/>
        <v>983.25</v>
      </c>
      <c r="P430" s="3">
        <f t="shared" si="239"/>
        <v>827.56875000000002</v>
      </c>
      <c r="Q430" s="3">
        <f>H430*0.9</f>
        <v>931.5</v>
      </c>
      <c r="R430" s="28">
        <f t="shared" si="236"/>
        <v>784.01249999999993</v>
      </c>
      <c r="S430" s="3">
        <f t="shared" si="230"/>
        <v>18630</v>
      </c>
      <c r="T430" s="3"/>
    </row>
    <row r="431" spans="1:22" s="24" customFormat="1" x14ac:dyDescent="0.25">
      <c r="A431" s="21" t="s">
        <v>1631</v>
      </c>
      <c r="B431" s="48" t="s">
        <v>480</v>
      </c>
      <c r="C431" s="21" t="s">
        <v>276</v>
      </c>
      <c r="D431" s="19" t="s">
        <v>376</v>
      </c>
      <c r="E431" s="360"/>
      <c r="F431" s="360">
        <v>7860</v>
      </c>
      <c r="G431" s="28"/>
      <c r="H431" s="28"/>
      <c r="L431" s="199">
        <f>F431/M431</f>
        <v>393</v>
      </c>
      <c r="M431" s="197">
        <v>20</v>
      </c>
      <c r="N431" s="28"/>
      <c r="O431" s="3"/>
      <c r="P431" s="3"/>
      <c r="Q431" s="3"/>
      <c r="R431" s="28"/>
      <c r="S431" s="3"/>
      <c r="T431" s="3">
        <f>F431*0.9</f>
        <v>7074</v>
      </c>
      <c r="V431" s="366"/>
    </row>
    <row r="432" spans="1:22" s="24" customFormat="1" x14ac:dyDescent="0.25">
      <c r="A432" s="21" t="s">
        <v>1632</v>
      </c>
      <c r="B432" s="50" t="s">
        <v>481</v>
      </c>
      <c r="C432" s="21" t="s">
        <v>276</v>
      </c>
      <c r="D432" s="19" t="s">
        <v>376</v>
      </c>
      <c r="E432" s="360">
        <v>20700</v>
      </c>
      <c r="F432" s="198"/>
      <c r="G432" s="28">
        <f t="shared" ref="G432" si="251">E432/4*0.95</f>
        <v>4916.25</v>
      </c>
      <c r="H432" s="28">
        <f>E432/M432</f>
        <v>1035</v>
      </c>
      <c r="I432" s="28">
        <f t="shared" ref="I432" si="252">H432*5*1.01/6</f>
        <v>871.125</v>
      </c>
      <c r="L432" s="199"/>
      <c r="M432" s="197">
        <v>20</v>
      </c>
      <c r="N432" s="28">
        <f>G432</f>
        <v>4916.25</v>
      </c>
      <c r="O432" s="3">
        <f t="shared" si="217"/>
        <v>983.25</v>
      </c>
      <c r="P432" s="3">
        <f t="shared" si="239"/>
        <v>827.56875000000002</v>
      </c>
      <c r="Q432" s="3">
        <f>H432*0.9</f>
        <v>931.5</v>
      </c>
      <c r="R432" s="28">
        <f t="shared" si="236"/>
        <v>784.01249999999993</v>
      </c>
      <c r="S432" s="3">
        <f t="shared" si="230"/>
        <v>18630</v>
      </c>
      <c r="T432" s="3"/>
      <c r="V432" s="366"/>
    </row>
    <row r="433" spans="1:22" s="24" customFormat="1" x14ac:dyDescent="0.25">
      <c r="A433" s="21" t="s">
        <v>1633</v>
      </c>
      <c r="B433" s="50" t="s">
        <v>482</v>
      </c>
      <c r="C433" s="21" t="s">
        <v>276</v>
      </c>
      <c r="D433" s="19" t="s">
        <v>376</v>
      </c>
      <c r="E433" s="360"/>
      <c r="F433" s="360">
        <v>7860</v>
      </c>
      <c r="G433" s="28"/>
      <c r="H433" s="28"/>
      <c r="L433" s="199">
        <f>F433/M433</f>
        <v>393</v>
      </c>
      <c r="M433" s="197">
        <v>20</v>
      </c>
      <c r="N433" s="28"/>
      <c r="O433" s="22"/>
      <c r="P433" s="3"/>
      <c r="S433" s="3"/>
      <c r="T433" s="3">
        <f t="shared" ref="T433:T435" si="253">F433*0.9</f>
        <v>7074</v>
      </c>
    </row>
    <row r="434" spans="1:22" s="24" customFormat="1" x14ac:dyDescent="0.25">
      <c r="A434" s="21" t="s">
        <v>1634</v>
      </c>
      <c r="B434" s="50" t="s">
        <v>1819</v>
      </c>
      <c r="C434" s="21" t="s">
        <v>48</v>
      </c>
      <c r="D434" s="19" t="s">
        <v>69</v>
      </c>
      <c r="E434" s="360">
        <v>16300</v>
      </c>
      <c r="F434" s="198"/>
      <c r="G434" s="28">
        <f t="shared" ref="G434" si="254">E434/4*0.95</f>
        <v>3871.25</v>
      </c>
      <c r="H434" s="28">
        <f>E434/M434</f>
        <v>815</v>
      </c>
      <c r="I434" s="28"/>
      <c r="L434" s="199"/>
      <c r="M434" s="197">
        <v>20</v>
      </c>
      <c r="N434" s="28">
        <f>G434</f>
        <v>3871.25</v>
      </c>
      <c r="O434" s="3">
        <f t="shared" si="217"/>
        <v>774.25</v>
      </c>
      <c r="P434" s="3"/>
      <c r="Q434" s="3">
        <f>H434*0.9</f>
        <v>733.5</v>
      </c>
      <c r="S434" s="3">
        <f t="shared" si="230"/>
        <v>14670</v>
      </c>
      <c r="T434" s="3"/>
      <c r="V434" s="366"/>
    </row>
    <row r="435" spans="1:22" s="24" customFormat="1" x14ac:dyDescent="0.25">
      <c r="A435" s="21" t="s">
        <v>1635</v>
      </c>
      <c r="B435" s="50" t="s">
        <v>884</v>
      </c>
      <c r="C435" s="21" t="s">
        <v>48</v>
      </c>
      <c r="D435" s="19" t="s">
        <v>69</v>
      </c>
      <c r="E435" s="360"/>
      <c r="F435" s="360">
        <v>6500</v>
      </c>
      <c r="G435" s="28"/>
      <c r="H435" s="28"/>
      <c r="K435" s="199">
        <f>F435/M435</f>
        <v>325</v>
      </c>
      <c r="M435" s="197">
        <v>20</v>
      </c>
      <c r="N435" s="28"/>
      <c r="O435" s="3"/>
      <c r="P435" s="3"/>
      <c r="Q435" s="3"/>
      <c r="S435" s="3"/>
      <c r="T435" s="3">
        <f t="shared" si="253"/>
        <v>5850</v>
      </c>
      <c r="V435" s="354"/>
    </row>
    <row r="436" spans="1:22" s="18" customFormat="1" x14ac:dyDescent="0.25">
      <c r="A436" s="21" t="s">
        <v>1869</v>
      </c>
      <c r="B436" s="50" t="s">
        <v>1821</v>
      </c>
      <c r="C436" s="21" t="s">
        <v>48</v>
      </c>
      <c r="D436" s="19" t="s">
        <v>69</v>
      </c>
      <c r="E436" s="360">
        <v>10400</v>
      </c>
      <c r="F436" s="198"/>
      <c r="G436" s="28">
        <f t="shared" ref="G436" si="255">E436/4*0.95</f>
        <v>2470</v>
      </c>
      <c r="H436" s="28">
        <f t="shared" ref="H436:H439" si="256">E436/M436</f>
        <v>520</v>
      </c>
      <c r="I436" s="28"/>
      <c r="J436" s="94"/>
      <c r="M436" s="197">
        <v>20</v>
      </c>
      <c r="N436" s="28">
        <f>G436</f>
        <v>2470</v>
      </c>
      <c r="O436" s="3">
        <f t="shared" si="217"/>
        <v>494</v>
      </c>
      <c r="P436" s="3"/>
      <c r="Q436" s="3">
        <f>H436*0.9</f>
        <v>468</v>
      </c>
      <c r="S436" s="3">
        <f t="shared" si="230"/>
        <v>9360</v>
      </c>
      <c r="T436" s="3"/>
      <c r="U436" s="24"/>
      <c r="V436" s="355"/>
    </row>
    <row r="437" spans="1:22" s="18" customFormat="1" x14ac:dyDescent="0.25">
      <c r="A437" s="21" t="s">
        <v>1870</v>
      </c>
      <c r="B437" s="50" t="s">
        <v>1822</v>
      </c>
      <c r="C437" s="21" t="s">
        <v>48</v>
      </c>
      <c r="D437" s="19" t="s">
        <v>69</v>
      </c>
      <c r="E437" s="360">
        <v>16300</v>
      </c>
      <c r="F437" s="198"/>
      <c r="G437" s="28">
        <f t="shared" ref="G437:G439" si="257">E437/4*0.95</f>
        <v>3871.25</v>
      </c>
      <c r="H437" s="28">
        <f t="shared" si="256"/>
        <v>815</v>
      </c>
      <c r="I437" s="28"/>
      <c r="J437" s="201"/>
      <c r="M437" s="197">
        <v>20</v>
      </c>
      <c r="N437" s="28">
        <f>G437</f>
        <v>3871.25</v>
      </c>
      <c r="O437" s="3">
        <f t="shared" si="217"/>
        <v>774.25</v>
      </c>
      <c r="P437" s="3"/>
      <c r="Q437" s="3">
        <f>H437*0.9</f>
        <v>733.5</v>
      </c>
      <c r="S437" s="3">
        <f t="shared" si="230"/>
        <v>14670</v>
      </c>
      <c r="T437" s="3"/>
      <c r="V437" s="366"/>
    </row>
    <row r="438" spans="1:22" s="18" customFormat="1" x14ac:dyDescent="0.25">
      <c r="A438" s="21" t="s">
        <v>1871</v>
      </c>
      <c r="B438" s="50" t="s">
        <v>1824</v>
      </c>
      <c r="C438" s="21" t="s">
        <v>48</v>
      </c>
      <c r="D438" s="19" t="s">
        <v>69</v>
      </c>
      <c r="E438" s="360">
        <v>16300</v>
      </c>
      <c r="F438" s="198"/>
      <c r="G438" s="28">
        <f t="shared" si="257"/>
        <v>3871.25</v>
      </c>
      <c r="H438" s="28">
        <f t="shared" si="256"/>
        <v>815</v>
      </c>
      <c r="I438" s="28"/>
      <c r="J438" s="201"/>
      <c r="M438" s="197">
        <v>20</v>
      </c>
      <c r="N438" s="28">
        <f>G438</f>
        <v>3871.25</v>
      </c>
      <c r="O438" s="3">
        <f t="shared" si="217"/>
        <v>774.25</v>
      </c>
      <c r="P438" s="3"/>
      <c r="Q438" s="3">
        <f>H438*0.9</f>
        <v>733.5</v>
      </c>
      <c r="S438" s="3">
        <f t="shared" si="230"/>
        <v>14670</v>
      </c>
      <c r="T438" s="3"/>
      <c r="V438" s="366"/>
    </row>
    <row r="439" spans="1:22" s="18" customFormat="1" x14ac:dyDescent="0.25">
      <c r="A439" s="21" t="s">
        <v>1872</v>
      </c>
      <c r="B439" s="50" t="s">
        <v>496</v>
      </c>
      <c r="C439" s="21" t="s">
        <v>39</v>
      </c>
      <c r="D439" s="19" t="s">
        <v>67</v>
      </c>
      <c r="E439" s="360">
        <v>40000</v>
      </c>
      <c r="F439" s="360"/>
      <c r="G439" s="28">
        <f t="shared" si="257"/>
        <v>9500</v>
      </c>
      <c r="H439" s="28">
        <f t="shared" si="256"/>
        <v>2000</v>
      </c>
      <c r="I439" s="28">
        <f t="shared" ref="I439" si="258">H439*5*1.01/6</f>
        <v>1683.3333333333333</v>
      </c>
      <c r="J439" s="199"/>
      <c r="M439" s="197">
        <v>20</v>
      </c>
      <c r="N439" s="28">
        <f>G439</f>
        <v>9500</v>
      </c>
      <c r="O439" s="3">
        <f t="shared" si="217"/>
        <v>1900</v>
      </c>
      <c r="P439" s="3">
        <f t="shared" ref="P439:P453" si="259">N439*1.01/6</f>
        <v>1599.1666666666667</v>
      </c>
      <c r="Q439" s="3">
        <f>H439*0.9</f>
        <v>1800</v>
      </c>
      <c r="R439" s="28">
        <f t="shared" ref="R439:R450" si="260">Q439*5*1.01/6</f>
        <v>1515</v>
      </c>
      <c r="S439" s="3">
        <f t="shared" si="230"/>
        <v>36000</v>
      </c>
      <c r="T439" s="3"/>
      <c r="U439" s="24"/>
      <c r="V439" s="355"/>
    </row>
    <row r="440" spans="1:22" s="18" customFormat="1" x14ac:dyDescent="0.25">
      <c r="A440" s="21" t="s">
        <v>1636</v>
      </c>
      <c r="B440" s="50" t="s">
        <v>501</v>
      </c>
      <c r="C440" s="21" t="s">
        <v>39</v>
      </c>
      <c r="D440" s="19" t="s">
        <v>67</v>
      </c>
      <c r="E440" s="360"/>
      <c r="F440" s="360">
        <v>15000</v>
      </c>
      <c r="G440" s="28"/>
      <c r="H440" s="28"/>
      <c r="I440" s="24"/>
      <c r="L440" s="199">
        <f>F440/M440</f>
        <v>625</v>
      </c>
      <c r="M440" s="197">
        <v>24</v>
      </c>
      <c r="N440" s="28"/>
      <c r="O440" s="3"/>
      <c r="P440" s="3"/>
      <c r="Q440" s="3"/>
      <c r="R440" s="28"/>
      <c r="S440" s="3"/>
      <c r="T440" s="3">
        <f t="shared" ref="T440" si="261">F440*0.9</f>
        <v>13500</v>
      </c>
      <c r="U440" s="24"/>
    </row>
    <row r="441" spans="1:22" s="18" customFormat="1" x14ac:dyDescent="0.25">
      <c r="A441" s="21" t="s">
        <v>1637</v>
      </c>
      <c r="B441" s="50" t="s">
        <v>497</v>
      </c>
      <c r="C441" s="21" t="s">
        <v>39</v>
      </c>
      <c r="D441" s="19" t="s">
        <v>67</v>
      </c>
      <c r="E441" s="360">
        <v>40000</v>
      </c>
      <c r="F441" s="360"/>
      <c r="G441" s="28">
        <f t="shared" ref="G441" si="262">E441/4*0.95</f>
        <v>9500</v>
      </c>
      <c r="H441" s="28">
        <f>E441/M441</f>
        <v>2000</v>
      </c>
      <c r="I441" s="28">
        <f t="shared" ref="I441" si="263">H441*5*1.01/6</f>
        <v>1683.3333333333333</v>
      </c>
      <c r="L441" s="199"/>
      <c r="M441" s="197">
        <v>20</v>
      </c>
      <c r="N441" s="28">
        <f>G441</f>
        <v>9500</v>
      </c>
      <c r="O441" s="3">
        <f t="shared" si="217"/>
        <v>1900</v>
      </c>
      <c r="P441" s="3">
        <f t="shared" si="259"/>
        <v>1599.1666666666667</v>
      </c>
      <c r="Q441" s="3">
        <f>H441*0.9</f>
        <v>1800</v>
      </c>
      <c r="R441" s="28">
        <f t="shared" si="260"/>
        <v>1515</v>
      </c>
      <c r="S441" s="3">
        <f t="shared" si="230"/>
        <v>36000</v>
      </c>
      <c r="T441" s="3"/>
      <c r="U441" s="24"/>
    </row>
    <row r="442" spans="1:22" s="18" customFormat="1" x14ac:dyDescent="0.25">
      <c r="A442" s="21" t="s">
        <v>1638</v>
      </c>
      <c r="B442" s="50" t="s">
        <v>502</v>
      </c>
      <c r="C442" s="21" t="s">
        <v>39</v>
      </c>
      <c r="D442" s="19" t="s">
        <v>67</v>
      </c>
      <c r="E442" s="360"/>
      <c r="F442" s="360">
        <v>15000</v>
      </c>
      <c r="G442" s="28"/>
      <c r="H442" s="28"/>
      <c r="I442" s="24"/>
      <c r="L442" s="199">
        <f>F442/M442</f>
        <v>625</v>
      </c>
      <c r="M442" s="197">
        <v>24</v>
      </c>
      <c r="N442" s="28"/>
      <c r="O442" s="3"/>
      <c r="P442" s="3"/>
      <c r="Q442" s="3"/>
      <c r="R442" s="28"/>
      <c r="S442" s="3"/>
      <c r="T442" s="3">
        <f>F442*0.9</f>
        <v>13500</v>
      </c>
      <c r="U442" s="24"/>
    </row>
    <row r="443" spans="1:22" s="18" customFormat="1" x14ac:dyDescent="0.25">
      <c r="A443" s="21" t="s">
        <v>1873</v>
      </c>
      <c r="B443" s="50" t="s">
        <v>498</v>
      </c>
      <c r="C443" s="21" t="s">
        <v>39</v>
      </c>
      <c r="D443" s="19" t="s">
        <v>67</v>
      </c>
      <c r="E443" s="360">
        <v>40000</v>
      </c>
      <c r="F443" s="360"/>
      <c r="G443" s="28">
        <f t="shared" ref="G443" si="264">E443/4*0.95</f>
        <v>9500</v>
      </c>
      <c r="H443" s="28">
        <f>E443/M443</f>
        <v>2000</v>
      </c>
      <c r="I443" s="28">
        <f t="shared" ref="I443" si="265">H443*5*1.01/6</f>
        <v>1683.3333333333333</v>
      </c>
      <c r="L443" s="199"/>
      <c r="M443" s="197">
        <v>20</v>
      </c>
      <c r="N443" s="28">
        <f>G443</f>
        <v>9500</v>
      </c>
      <c r="O443" s="3">
        <f t="shared" si="217"/>
        <v>1900</v>
      </c>
      <c r="P443" s="3">
        <f t="shared" si="259"/>
        <v>1599.1666666666667</v>
      </c>
      <c r="Q443" s="3">
        <f>H443*0.9</f>
        <v>1800</v>
      </c>
      <c r="R443" s="28">
        <f t="shared" si="260"/>
        <v>1515</v>
      </c>
      <c r="S443" s="3">
        <f t="shared" si="230"/>
        <v>36000</v>
      </c>
      <c r="T443" s="3"/>
      <c r="U443" s="24"/>
    </row>
    <row r="444" spans="1:22" s="18" customFormat="1" x14ac:dyDescent="0.25">
      <c r="A444" s="21" t="s">
        <v>1639</v>
      </c>
      <c r="B444" s="50" t="s">
        <v>503</v>
      </c>
      <c r="C444" s="21" t="s">
        <v>39</v>
      </c>
      <c r="D444" s="19" t="s">
        <v>67</v>
      </c>
      <c r="E444" s="360"/>
      <c r="F444" s="360">
        <v>15000</v>
      </c>
      <c r="G444" s="28"/>
      <c r="H444" s="28"/>
      <c r="I444" s="24"/>
      <c r="L444" s="199">
        <f>F444/M444</f>
        <v>625</v>
      </c>
      <c r="M444" s="197">
        <v>24</v>
      </c>
      <c r="N444" s="28"/>
      <c r="O444" s="3"/>
      <c r="P444" s="3"/>
      <c r="Q444" s="3"/>
      <c r="R444" s="28"/>
      <c r="S444" s="3"/>
      <c r="T444" s="3">
        <f t="shared" ref="T444:T448" si="266">F444*0.9</f>
        <v>13500</v>
      </c>
      <c r="U444" s="24"/>
    </row>
    <row r="445" spans="1:22" s="18" customFormat="1" x14ac:dyDescent="0.25">
      <c r="A445" s="21" t="s">
        <v>1874</v>
      </c>
      <c r="B445" s="50" t="s">
        <v>499</v>
      </c>
      <c r="C445" s="21" t="s">
        <v>39</v>
      </c>
      <c r="D445" s="19" t="s">
        <v>67</v>
      </c>
      <c r="E445" s="360">
        <v>40000</v>
      </c>
      <c r="F445" s="360"/>
      <c r="G445" s="28">
        <f t="shared" ref="G445" si="267">E445/4*0.95</f>
        <v>9500</v>
      </c>
      <c r="H445" s="28">
        <f>E445/M445</f>
        <v>2000</v>
      </c>
      <c r="I445" s="28">
        <f t="shared" ref="I445" si="268">H445*5*1.01/6</f>
        <v>1683.3333333333333</v>
      </c>
      <c r="L445" s="199"/>
      <c r="M445" s="197">
        <v>20</v>
      </c>
      <c r="N445" s="28">
        <f>G445</f>
        <v>9500</v>
      </c>
      <c r="O445" s="3">
        <f t="shared" si="217"/>
        <v>1900</v>
      </c>
      <c r="P445" s="3">
        <f t="shared" si="259"/>
        <v>1599.1666666666667</v>
      </c>
      <c r="Q445" s="3">
        <f>H445*0.9</f>
        <v>1800</v>
      </c>
      <c r="R445" s="28">
        <f t="shared" si="260"/>
        <v>1515</v>
      </c>
      <c r="S445" s="3">
        <f t="shared" si="230"/>
        <v>36000</v>
      </c>
      <c r="T445" s="3"/>
      <c r="U445" s="24"/>
    </row>
    <row r="446" spans="1:22" s="18" customFormat="1" x14ac:dyDescent="0.25">
      <c r="A446" s="21" t="s">
        <v>1640</v>
      </c>
      <c r="B446" s="50" t="s">
        <v>504</v>
      </c>
      <c r="C446" s="21" t="s">
        <v>39</v>
      </c>
      <c r="D446" s="19" t="s">
        <v>67</v>
      </c>
      <c r="E446" s="360"/>
      <c r="F446" s="360">
        <v>15000</v>
      </c>
      <c r="G446" s="28"/>
      <c r="H446" s="28"/>
      <c r="I446" s="24"/>
      <c r="L446" s="199">
        <f>F446/M446</f>
        <v>625</v>
      </c>
      <c r="M446" s="197">
        <v>24</v>
      </c>
      <c r="N446" s="28"/>
      <c r="O446" s="3"/>
      <c r="P446" s="3"/>
      <c r="Q446" s="3"/>
      <c r="R446" s="28"/>
      <c r="S446" s="3"/>
      <c r="T446" s="3">
        <f t="shared" si="266"/>
        <v>13500</v>
      </c>
      <c r="U446" s="24"/>
    </row>
    <row r="447" spans="1:22" s="18" customFormat="1" x14ac:dyDescent="0.25">
      <c r="A447" s="21" t="s">
        <v>1641</v>
      </c>
      <c r="B447" s="50" t="s">
        <v>500</v>
      </c>
      <c r="C447" s="21" t="s">
        <v>39</v>
      </c>
      <c r="D447" s="19" t="s">
        <v>67</v>
      </c>
      <c r="E447" s="360">
        <v>40000</v>
      </c>
      <c r="F447" s="360"/>
      <c r="G447" s="28">
        <f t="shared" ref="G447" si="269">E447/4*0.95</f>
        <v>9500</v>
      </c>
      <c r="H447" s="28">
        <f>E447/M447</f>
        <v>2000</v>
      </c>
      <c r="I447" s="28">
        <f t="shared" ref="I447" si="270">H447*5*1.01/6</f>
        <v>1683.3333333333333</v>
      </c>
      <c r="L447" s="199"/>
      <c r="M447" s="197">
        <v>20</v>
      </c>
      <c r="N447" s="28">
        <f>G447</f>
        <v>9500</v>
      </c>
      <c r="O447" s="3">
        <f t="shared" si="217"/>
        <v>1900</v>
      </c>
      <c r="P447" s="3">
        <f t="shared" si="259"/>
        <v>1599.1666666666667</v>
      </c>
      <c r="Q447" s="3">
        <f>H447*0.9</f>
        <v>1800</v>
      </c>
      <c r="R447" s="28">
        <f t="shared" si="260"/>
        <v>1515</v>
      </c>
      <c r="S447" s="3">
        <f t="shared" si="230"/>
        <v>36000</v>
      </c>
      <c r="T447" s="3"/>
      <c r="U447" s="24"/>
    </row>
    <row r="448" spans="1:22" s="18" customFormat="1" x14ac:dyDescent="0.25">
      <c r="A448" s="21" t="s">
        <v>1642</v>
      </c>
      <c r="B448" s="50" t="s">
        <v>505</v>
      </c>
      <c r="C448" s="21" t="s">
        <v>39</v>
      </c>
      <c r="D448" s="19" t="s">
        <v>67</v>
      </c>
      <c r="E448" s="360"/>
      <c r="F448" s="360">
        <v>15000</v>
      </c>
      <c r="G448" s="28"/>
      <c r="H448" s="28"/>
      <c r="I448" s="24"/>
      <c r="L448" s="199">
        <f>F448/M448</f>
        <v>625</v>
      </c>
      <c r="M448" s="197">
        <v>24</v>
      </c>
      <c r="N448" s="28"/>
      <c r="O448" s="3"/>
      <c r="P448" s="3"/>
      <c r="Q448" s="3"/>
      <c r="R448" s="28"/>
      <c r="S448" s="3"/>
      <c r="T448" s="3">
        <f t="shared" si="266"/>
        <v>13500</v>
      </c>
      <c r="U448" s="24"/>
    </row>
    <row r="449" spans="1:16384" s="24" customFormat="1" x14ac:dyDescent="0.25">
      <c r="A449" s="21" t="s">
        <v>1643</v>
      </c>
      <c r="B449" s="48" t="s">
        <v>586</v>
      </c>
      <c r="C449" s="21" t="s">
        <v>39</v>
      </c>
      <c r="D449" s="19" t="s">
        <v>67</v>
      </c>
      <c r="E449" s="360">
        <v>33280</v>
      </c>
      <c r="F449" s="360"/>
      <c r="G449" s="28">
        <f t="shared" ref="G449" si="271">E449/4*0.95</f>
        <v>7904</v>
      </c>
      <c r="H449" s="28">
        <f>E449/M449</f>
        <v>1664</v>
      </c>
      <c r="I449" s="28">
        <f t="shared" ref="I449" si="272">H449*5*1.01/6</f>
        <v>1400.5333333333335</v>
      </c>
      <c r="J449" s="201"/>
      <c r="M449" s="197">
        <v>20</v>
      </c>
      <c r="N449" s="28">
        <f>G449</f>
        <v>7904</v>
      </c>
      <c r="O449" s="3">
        <f t="shared" si="217"/>
        <v>1580.8</v>
      </c>
      <c r="P449" s="3">
        <f t="shared" si="259"/>
        <v>1330.5066666666667</v>
      </c>
      <c r="Q449" s="3">
        <f>H449*0.9</f>
        <v>1497.6000000000001</v>
      </c>
      <c r="R449" s="28">
        <f t="shared" si="260"/>
        <v>1260.4800000000002</v>
      </c>
      <c r="S449" s="3">
        <f t="shared" si="230"/>
        <v>29952</v>
      </c>
      <c r="T449" s="3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  <c r="IQ449" s="28"/>
      <c r="IR449" s="28"/>
      <c r="IS449" s="28"/>
      <c r="IT449" s="28"/>
      <c r="IU449" s="28"/>
      <c r="IV449" s="28"/>
      <c r="IW449" s="28"/>
      <c r="IX449" s="28"/>
      <c r="IY449" s="28"/>
      <c r="IZ449" s="28"/>
      <c r="JA449" s="28"/>
      <c r="JB449" s="28"/>
      <c r="JC449" s="28"/>
      <c r="JD449" s="28"/>
      <c r="JE449" s="28"/>
      <c r="JF449" s="28"/>
      <c r="JG449" s="28"/>
      <c r="JH449" s="28"/>
      <c r="JI449" s="28"/>
      <c r="JJ449" s="28"/>
      <c r="JK449" s="28"/>
      <c r="JL449" s="28"/>
      <c r="JM449" s="28"/>
      <c r="JN449" s="28"/>
      <c r="JO449" s="28"/>
      <c r="JP449" s="28"/>
      <c r="JQ449" s="28"/>
      <c r="JR449" s="28"/>
      <c r="JS449" s="28"/>
      <c r="JT449" s="28"/>
      <c r="JU449" s="28"/>
      <c r="JV449" s="28"/>
      <c r="JW449" s="28"/>
      <c r="JX449" s="28"/>
      <c r="JY449" s="28"/>
      <c r="JZ449" s="28"/>
      <c r="KA449" s="28"/>
      <c r="KB449" s="28"/>
      <c r="KC449" s="28"/>
      <c r="KD449" s="28"/>
      <c r="KE449" s="28"/>
      <c r="KF449" s="28"/>
      <c r="KG449" s="28"/>
      <c r="KH449" s="28"/>
      <c r="KI449" s="28"/>
      <c r="KJ449" s="28"/>
      <c r="KK449" s="28"/>
      <c r="KL449" s="28"/>
      <c r="KM449" s="28"/>
      <c r="KN449" s="28"/>
      <c r="KO449" s="28"/>
      <c r="KP449" s="28"/>
      <c r="KQ449" s="28"/>
      <c r="KR449" s="28"/>
      <c r="KS449" s="28"/>
      <c r="KT449" s="28"/>
      <c r="KU449" s="28"/>
      <c r="KV449" s="28"/>
      <c r="KW449" s="28"/>
      <c r="KX449" s="28"/>
      <c r="KY449" s="28"/>
      <c r="KZ449" s="28"/>
      <c r="LA449" s="28"/>
      <c r="LB449" s="28"/>
      <c r="LC449" s="28"/>
      <c r="LD449" s="28"/>
      <c r="LE449" s="28"/>
      <c r="LF449" s="28"/>
      <c r="LG449" s="28"/>
      <c r="LH449" s="28"/>
      <c r="LI449" s="28"/>
      <c r="LJ449" s="28"/>
      <c r="LK449" s="28"/>
      <c r="LL449" s="28"/>
      <c r="LM449" s="28"/>
      <c r="LN449" s="28"/>
      <c r="LO449" s="28"/>
      <c r="LP449" s="28"/>
      <c r="LQ449" s="28"/>
      <c r="LR449" s="28"/>
      <c r="LS449" s="28"/>
      <c r="LT449" s="28"/>
      <c r="LU449" s="28"/>
      <c r="LV449" s="28"/>
      <c r="LW449" s="28"/>
      <c r="LX449" s="28"/>
      <c r="LY449" s="28"/>
      <c r="LZ449" s="28"/>
      <c r="MA449" s="28"/>
      <c r="MB449" s="28"/>
      <c r="MC449" s="28"/>
      <c r="MD449" s="28"/>
      <c r="ME449" s="28"/>
      <c r="MF449" s="28"/>
      <c r="MG449" s="28"/>
      <c r="MH449" s="28"/>
      <c r="MI449" s="28"/>
      <c r="MJ449" s="28"/>
      <c r="MK449" s="28"/>
      <c r="ML449" s="28"/>
      <c r="MM449" s="28"/>
      <c r="MN449" s="28"/>
      <c r="MO449" s="28"/>
      <c r="MP449" s="28"/>
      <c r="MQ449" s="28"/>
      <c r="MR449" s="28"/>
      <c r="MS449" s="28"/>
      <c r="MT449" s="28"/>
      <c r="MU449" s="28"/>
      <c r="MV449" s="28"/>
      <c r="MW449" s="28"/>
      <c r="MX449" s="28"/>
      <c r="MY449" s="28"/>
      <c r="MZ449" s="28"/>
      <c r="NA449" s="28"/>
      <c r="NB449" s="28"/>
      <c r="NC449" s="28"/>
      <c r="ND449" s="28"/>
      <c r="NE449" s="28"/>
      <c r="NF449" s="28"/>
      <c r="NG449" s="28"/>
      <c r="NH449" s="28"/>
      <c r="NI449" s="28"/>
      <c r="NJ449" s="28"/>
      <c r="NK449" s="28"/>
      <c r="NL449" s="28"/>
      <c r="NM449" s="28"/>
      <c r="NN449" s="28"/>
      <c r="NO449" s="28"/>
      <c r="NP449" s="28"/>
      <c r="NQ449" s="28"/>
      <c r="NR449" s="28"/>
      <c r="NS449" s="28"/>
      <c r="NT449" s="28"/>
      <c r="NU449" s="28"/>
      <c r="NV449" s="28"/>
      <c r="NW449" s="28"/>
      <c r="NX449" s="28"/>
      <c r="NY449" s="28"/>
      <c r="NZ449" s="28"/>
      <c r="OA449" s="28"/>
      <c r="OB449" s="28"/>
      <c r="OC449" s="28"/>
      <c r="OD449" s="28"/>
      <c r="OE449" s="28"/>
      <c r="OF449" s="28"/>
      <c r="OG449" s="28"/>
      <c r="OH449" s="28"/>
      <c r="OI449" s="28"/>
      <c r="OJ449" s="28"/>
      <c r="OK449" s="28"/>
      <c r="OL449" s="28"/>
      <c r="OM449" s="28"/>
      <c r="ON449" s="28"/>
      <c r="OO449" s="28"/>
      <c r="OP449" s="28"/>
      <c r="OQ449" s="28"/>
      <c r="OR449" s="28"/>
      <c r="OS449" s="28"/>
      <c r="OT449" s="28"/>
      <c r="OU449" s="28"/>
      <c r="OV449" s="28"/>
      <c r="OW449" s="28"/>
      <c r="OX449" s="28"/>
      <c r="OY449" s="28"/>
      <c r="OZ449" s="28"/>
      <c r="PA449" s="28"/>
      <c r="PB449" s="28"/>
      <c r="PC449" s="28"/>
      <c r="PD449" s="28"/>
      <c r="PE449" s="28"/>
      <c r="PF449" s="28"/>
      <c r="PG449" s="28"/>
      <c r="PH449" s="28"/>
      <c r="PI449" s="28"/>
      <c r="PJ449" s="28"/>
      <c r="PK449" s="28"/>
      <c r="PL449" s="28"/>
      <c r="PM449" s="28"/>
      <c r="PN449" s="28"/>
      <c r="PO449" s="28"/>
      <c r="PP449" s="28"/>
      <c r="PQ449" s="28"/>
      <c r="PR449" s="28"/>
      <c r="PS449" s="28"/>
      <c r="PT449" s="28"/>
      <c r="PU449" s="28"/>
      <c r="PV449" s="28"/>
      <c r="PW449" s="28"/>
      <c r="PX449" s="28"/>
      <c r="PY449" s="28"/>
      <c r="PZ449" s="28"/>
      <c r="QA449" s="28"/>
      <c r="QB449" s="28"/>
      <c r="QC449" s="28"/>
      <c r="QD449" s="28"/>
      <c r="QE449" s="28"/>
      <c r="QF449" s="28"/>
      <c r="QG449" s="28"/>
      <c r="QH449" s="28"/>
      <c r="QI449" s="28"/>
      <c r="QJ449" s="28"/>
      <c r="QK449" s="28"/>
      <c r="QL449" s="28"/>
      <c r="QM449" s="28"/>
      <c r="QN449" s="28"/>
      <c r="QO449" s="28"/>
      <c r="QP449" s="28"/>
      <c r="QQ449" s="28"/>
      <c r="QR449" s="28"/>
      <c r="QS449" s="28"/>
      <c r="QT449" s="28"/>
      <c r="QU449" s="28"/>
      <c r="QV449" s="28"/>
      <c r="QW449" s="28"/>
      <c r="QX449" s="28"/>
      <c r="QY449" s="28"/>
      <c r="QZ449" s="28"/>
      <c r="RA449" s="28"/>
      <c r="RB449" s="28"/>
      <c r="RC449" s="28"/>
      <c r="RD449" s="28"/>
      <c r="RE449" s="28"/>
      <c r="RF449" s="28"/>
      <c r="RG449" s="28"/>
      <c r="RH449" s="28"/>
      <c r="RI449" s="28"/>
      <c r="RJ449" s="28"/>
      <c r="RK449" s="28"/>
      <c r="RL449" s="28"/>
      <c r="RM449" s="28"/>
      <c r="RN449" s="28"/>
      <c r="RO449" s="28"/>
      <c r="RP449" s="28"/>
      <c r="RQ449" s="28"/>
      <c r="RR449" s="28"/>
      <c r="RS449" s="28"/>
      <c r="RT449" s="28"/>
      <c r="RU449" s="28"/>
      <c r="RV449" s="28"/>
      <c r="RW449" s="28"/>
      <c r="RX449" s="28"/>
      <c r="RY449" s="28"/>
      <c r="RZ449" s="28"/>
      <c r="SA449" s="28"/>
      <c r="SB449" s="28"/>
      <c r="SC449" s="28"/>
      <c r="SD449" s="28"/>
      <c r="SE449" s="28"/>
      <c r="SF449" s="28"/>
      <c r="SG449" s="28"/>
      <c r="SH449" s="28"/>
      <c r="SI449" s="28"/>
      <c r="SJ449" s="28"/>
      <c r="SK449" s="28"/>
      <c r="SL449" s="28"/>
      <c r="SM449" s="28"/>
      <c r="SN449" s="28"/>
      <c r="SO449" s="28"/>
      <c r="SP449" s="28"/>
      <c r="SQ449" s="28"/>
      <c r="SR449" s="28"/>
      <c r="SS449" s="28"/>
      <c r="ST449" s="28"/>
      <c r="SU449" s="28"/>
      <c r="SV449" s="28"/>
      <c r="SW449" s="28"/>
      <c r="SX449" s="28"/>
      <c r="SY449" s="28"/>
      <c r="SZ449" s="28"/>
      <c r="TA449" s="28"/>
      <c r="TB449" s="28"/>
      <c r="TC449" s="28"/>
      <c r="TD449" s="28"/>
      <c r="TE449" s="28"/>
      <c r="TF449" s="28"/>
      <c r="TG449" s="28"/>
      <c r="TH449" s="28"/>
      <c r="TI449" s="28"/>
      <c r="TJ449" s="28"/>
      <c r="TK449" s="28"/>
      <c r="TL449" s="28"/>
      <c r="TM449" s="28"/>
      <c r="TN449" s="28"/>
      <c r="TO449" s="28"/>
      <c r="TP449" s="28"/>
      <c r="TQ449" s="28"/>
      <c r="TR449" s="28"/>
      <c r="TS449" s="28"/>
      <c r="TT449" s="28"/>
      <c r="TU449" s="28"/>
      <c r="TV449" s="28"/>
      <c r="TW449" s="28"/>
      <c r="TX449" s="28"/>
      <c r="TY449" s="28"/>
      <c r="TZ449" s="28"/>
      <c r="UA449" s="28"/>
      <c r="UB449" s="28"/>
      <c r="UC449" s="28"/>
      <c r="UD449" s="28"/>
      <c r="UE449" s="28"/>
      <c r="UF449" s="28"/>
      <c r="UG449" s="28"/>
      <c r="UH449" s="28"/>
      <c r="UI449" s="28"/>
      <c r="UJ449" s="28"/>
      <c r="UK449" s="28"/>
      <c r="UL449" s="28"/>
      <c r="UM449" s="28"/>
      <c r="UN449" s="28"/>
      <c r="UO449" s="28"/>
      <c r="UP449" s="28"/>
      <c r="UQ449" s="28"/>
      <c r="UR449" s="28"/>
      <c r="US449" s="28"/>
      <c r="UT449" s="28"/>
      <c r="UU449" s="28"/>
      <c r="UV449" s="28"/>
      <c r="UW449" s="28"/>
      <c r="UX449" s="28"/>
      <c r="UY449" s="28"/>
      <c r="UZ449" s="28"/>
      <c r="VA449" s="28"/>
      <c r="VB449" s="28"/>
      <c r="VC449" s="28"/>
      <c r="VD449" s="28"/>
      <c r="VE449" s="28"/>
      <c r="VF449" s="28"/>
      <c r="VG449" s="28"/>
      <c r="VH449" s="28"/>
      <c r="VI449" s="28"/>
      <c r="VJ449" s="28"/>
      <c r="VK449" s="28"/>
      <c r="VL449" s="28"/>
      <c r="VM449" s="28"/>
      <c r="VN449" s="28"/>
      <c r="VO449" s="28"/>
      <c r="VP449" s="28"/>
      <c r="VQ449" s="28"/>
      <c r="VR449" s="28"/>
      <c r="VS449" s="28"/>
      <c r="VT449" s="28"/>
      <c r="VU449" s="28"/>
      <c r="VV449" s="28"/>
      <c r="VW449" s="28"/>
      <c r="VX449" s="28"/>
      <c r="VY449" s="28"/>
      <c r="VZ449" s="28"/>
      <c r="WA449" s="28"/>
      <c r="WB449" s="28"/>
      <c r="WC449" s="28"/>
      <c r="WD449" s="28"/>
      <c r="WE449" s="28"/>
      <c r="WF449" s="28"/>
      <c r="WG449" s="28"/>
      <c r="WH449" s="28"/>
      <c r="WI449" s="28"/>
      <c r="WJ449" s="28"/>
      <c r="WK449" s="28"/>
      <c r="WL449" s="28"/>
      <c r="WM449" s="28"/>
      <c r="WN449" s="28"/>
      <c r="WO449" s="28"/>
      <c r="WP449" s="28"/>
      <c r="WQ449" s="28"/>
      <c r="WR449" s="28"/>
      <c r="WS449" s="28"/>
      <c r="WT449" s="28"/>
      <c r="WU449" s="28"/>
      <c r="WV449" s="28"/>
      <c r="WW449" s="28"/>
      <c r="WX449" s="28"/>
      <c r="WY449" s="28"/>
      <c r="WZ449" s="28"/>
      <c r="XA449" s="28"/>
      <c r="XB449" s="28"/>
      <c r="XC449" s="28"/>
      <c r="XD449" s="28"/>
      <c r="XE449" s="28"/>
      <c r="XF449" s="28"/>
      <c r="XG449" s="28"/>
      <c r="XH449" s="28"/>
      <c r="XI449" s="28"/>
      <c r="XJ449" s="28"/>
      <c r="XK449" s="28"/>
      <c r="XL449" s="28"/>
      <c r="XM449" s="28"/>
      <c r="XN449" s="28"/>
      <c r="XO449" s="28"/>
      <c r="XP449" s="28"/>
      <c r="XQ449" s="28"/>
      <c r="XR449" s="28"/>
      <c r="XS449" s="28"/>
      <c r="XT449" s="28"/>
      <c r="XU449" s="28"/>
      <c r="XV449" s="28"/>
      <c r="XW449" s="28"/>
      <c r="XX449" s="28"/>
      <c r="XY449" s="28"/>
      <c r="XZ449" s="28"/>
      <c r="YA449" s="28"/>
      <c r="YB449" s="28"/>
      <c r="YC449" s="28"/>
      <c r="YD449" s="28"/>
      <c r="YE449" s="28"/>
      <c r="YF449" s="28"/>
      <c r="YG449" s="28"/>
      <c r="YH449" s="28"/>
      <c r="YI449" s="28"/>
      <c r="YJ449" s="28"/>
      <c r="YK449" s="28"/>
      <c r="YL449" s="28"/>
      <c r="YM449" s="28"/>
      <c r="YN449" s="28"/>
      <c r="YO449" s="28"/>
      <c r="YP449" s="28"/>
      <c r="YQ449" s="28"/>
      <c r="YR449" s="28"/>
      <c r="YS449" s="28"/>
      <c r="YT449" s="28"/>
      <c r="YU449" s="28"/>
      <c r="YV449" s="28"/>
      <c r="YW449" s="28"/>
      <c r="YX449" s="28"/>
      <c r="YY449" s="28"/>
      <c r="YZ449" s="28"/>
      <c r="ZA449" s="28"/>
      <c r="ZB449" s="28"/>
      <c r="ZC449" s="28"/>
      <c r="ZD449" s="28"/>
      <c r="ZE449" s="28"/>
      <c r="ZF449" s="28"/>
      <c r="ZG449" s="28"/>
      <c r="ZH449" s="28"/>
      <c r="ZI449" s="28"/>
      <c r="ZJ449" s="28"/>
      <c r="ZK449" s="28"/>
      <c r="ZL449" s="28"/>
      <c r="ZM449" s="28"/>
      <c r="ZN449" s="28"/>
      <c r="ZO449" s="28"/>
      <c r="ZP449" s="28"/>
      <c r="ZQ449" s="28"/>
      <c r="ZR449" s="28"/>
      <c r="ZS449" s="28"/>
      <c r="ZT449" s="28"/>
      <c r="ZU449" s="28"/>
      <c r="ZV449" s="28"/>
      <c r="ZW449" s="28"/>
      <c r="ZX449" s="28"/>
      <c r="ZY449" s="28"/>
      <c r="ZZ449" s="28"/>
      <c r="AAA449" s="28"/>
      <c r="AAB449" s="28"/>
      <c r="AAC449" s="28"/>
      <c r="AAD449" s="28"/>
      <c r="AAE449" s="28"/>
      <c r="AAF449" s="28"/>
      <c r="AAG449" s="28"/>
      <c r="AAH449" s="28"/>
      <c r="AAI449" s="28"/>
      <c r="AAJ449" s="28"/>
      <c r="AAK449" s="28"/>
      <c r="AAL449" s="28"/>
      <c r="AAM449" s="28"/>
      <c r="AAN449" s="28"/>
      <c r="AAO449" s="28"/>
      <c r="AAP449" s="28"/>
      <c r="AAQ449" s="28"/>
      <c r="AAR449" s="28"/>
      <c r="AAS449" s="28"/>
      <c r="AAT449" s="28"/>
      <c r="AAU449" s="28"/>
      <c r="AAV449" s="28"/>
      <c r="AAW449" s="28"/>
      <c r="AAX449" s="28"/>
      <c r="AAY449" s="28"/>
      <c r="AAZ449" s="28"/>
      <c r="ABA449" s="28"/>
      <c r="ABB449" s="28"/>
      <c r="ABC449" s="28"/>
      <c r="ABD449" s="28"/>
      <c r="ABE449" s="28"/>
      <c r="ABF449" s="28"/>
      <c r="ABG449" s="28"/>
      <c r="ABH449" s="28"/>
      <c r="ABI449" s="28"/>
      <c r="ABJ449" s="28"/>
      <c r="ABK449" s="28"/>
      <c r="ABL449" s="28"/>
      <c r="ABM449" s="28"/>
      <c r="ABN449" s="28"/>
      <c r="ABO449" s="28"/>
      <c r="ABP449" s="28"/>
      <c r="ABQ449" s="28"/>
      <c r="ABR449" s="28"/>
      <c r="ABS449" s="28"/>
      <c r="ABT449" s="28"/>
      <c r="ABU449" s="28"/>
      <c r="ABV449" s="28"/>
      <c r="ABW449" s="28"/>
      <c r="ABX449" s="28"/>
      <c r="ABY449" s="28"/>
      <c r="ABZ449" s="28"/>
      <c r="ACA449" s="28"/>
      <c r="ACB449" s="28"/>
      <c r="ACC449" s="28"/>
      <c r="ACD449" s="28"/>
      <c r="ACE449" s="28"/>
      <c r="ACF449" s="28"/>
      <c r="ACG449" s="28"/>
      <c r="ACH449" s="28"/>
      <c r="ACI449" s="28"/>
      <c r="ACJ449" s="28"/>
      <c r="ACK449" s="28"/>
      <c r="ACL449" s="28"/>
      <c r="ACM449" s="28"/>
      <c r="ACN449" s="28"/>
      <c r="ACO449" s="28"/>
      <c r="ACP449" s="28"/>
      <c r="ACQ449" s="28"/>
      <c r="ACR449" s="28"/>
      <c r="ACS449" s="28"/>
      <c r="ACT449" s="28"/>
      <c r="ACU449" s="28"/>
      <c r="ACV449" s="28"/>
      <c r="ACW449" s="28"/>
      <c r="ACX449" s="28"/>
      <c r="ACY449" s="28"/>
      <c r="ACZ449" s="28"/>
      <c r="ADA449" s="28"/>
      <c r="ADB449" s="28"/>
      <c r="ADC449" s="28"/>
      <c r="ADD449" s="28"/>
      <c r="ADE449" s="28"/>
      <c r="ADF449" s="28"/>
      <c r="ADG449" s="28"/>
      <c r="ADH449" s="28"/>
      <c r="ADI449" s="28"/>
      <c r="ADJ449" s="28"/>
      <c r="ADK449" s="28"/>
      <c r="ADL449" s="28"/>
      <c r="ADM449" s="28"/>
      <c r="ADN449" s="28"/>
      <c r="ADO449" s="28"/>
      <c r="ADP449" s="28"/>
      <c r="ADQ449" s="28"/>
      <c r="ADR449" s="28"/>
      <c r="ADS449" s="28"/>
      <c r="ADT449" s="28"/>
      <c r="ADU449" s="28"/>
      <c r="ADV449" s="28"/>
      <c r="ADW449" s="28"/>
      <c r="ADX449" s="28"/>
      <c r="ADY449" s="28"/>
      <c r="ADZ449" s="28"/>
      <c r="AEA449" s="28"/>
      <c r="AEB449" s="28"/>
      <c r="AEC449" s="28"/>
      <c r="AED449" s="28"/>
      <c r="AEE449" s="28"/>
      <c r="AEF449" s="28"/>
      <c r="AEG449" s="28"/>
      <c r="AEH449" s="28"/>
      <c r="AEI449" s="28"/>
      <c r="AEJ449" s="28"/>
      <c r="AEK449" s="28"/>
      <c r="AEL449" s="28"/>
      <c r="AEM449" s="28"/>
      <c r="AEN449" s="28"/>
      <c r="AEO449" s="28"/>
      <c r="AEP449" s="28"/>
      <c r="AEQ449" s="28"/>
      <c r="AER449" s="28"/>
      <c r="AES449" s="28"/>
      <c r="AET449" s="28"/>
      <c r="AEU449" s="28"/>
      <c r="AEV449" s="28"/>
      <c r="AEW449" s="28"/>
      <c r="AEX449" s="28"/>
      <c r="AEY449" s="28"/>
      <c r="AEZ449" s="28"/>
      <c r="AFA449" s="28"/>
      <c r="AFB449" s="28"/>
      <c r="AFC449" s="28"/>
      <c r="AFD449" s="28"/>
      <c r="AFE449" s="28"/>
      <c r="AFF449" s="28"/>
      <c r="AFG449" s="28"/>
      <c r="AFH449" s="28"/>
      <c r="AFI449" s="28"/>
      <c r="AFJ449" s="28"/>
      <c r="AFK449" s="28"/>
      <c r="AFL449" s="28"/>
      <c r="AFM449" s="28"/>
      <c r="AFN449" s="28"/>
      <c r="AFO449" s="28"/>
      <c r="AFP449" s="28"/>
      <c r="AFQ449" s="28"/>
      <c r="AFR449" s="28"/>
      <c r="AFS449" s="28"/>
      <c r="AFT449" s="28"/>
      <c r="AFU449" s="28"/>
      <c r="AFV449" s="28"/>
      <c r="AFW449" s="28"/>
      <c r="AFX449" s="28"/>
      <c r="AFY449" s="28"/>
      <c r="AFZ449" s="28"/>
      <c r="AGA449" s="28"/>
      <c r="AGB449" s="28"/>
      <c r="AGC449" s="28"/>
      <c r="AGD449" s="28"/>
      <c r="AGE449" s="28"/>
      <c r="AGF449" s="28"/>
      <c r="AGG449" s="28"/>
      <c r="AGH449" s="28"/>
      <c r="AGI449" s="28"/>
      <c r="AGJ449" s="28"/>
      <c r="AGK449" s="28"/>
      <c r="AGL449" s="28"/>
      <c r="AGM449" s="28"/>
      <c r="AGN449" s="28"/>
      <c r="AGO449" s="28"/>
      <c r="AGP449" s="28"/>
      <c r="AGQ449" s="28"/>
      <c r="AGR449" s="28"/>
      <c r="AGS449" s="28"/>
      <c r="AGT449" s="28"/>
      <c r="AGU449" s="28"/>
      <c r="AGV449" s="28"/>
      <c r="AGW449" s="28"/>
      <c r="AGX449" s="28"/>
      <c r="AGY449" s="28"/>
      <c r="AGZ449" s="28"/>
      <c r="AHA449" s="28"/>
      <c r="AHB449" s="28"/>
      <c r="AHC449" s="28"/>
      <c r="AHD449" s="28"/>
      <c r="AHE449" s="28"/>
      <c r="AHF449" s="28"/>
      <c r="AHG449" s="28"/>
      <c r="AHH449" s="28"/>
      <c r="AHI449" s="28"/>
      <c r="AHJ449" s="28"/>
      <c r="AHK449" s="28"/>
      <c r="AHL449" s="28"/>
      <c r="AHM449" s="28"/>
      <c r="AHN449" s="28"/>
      <c r="AHO449" s="28"/>
      <c r="AHP449" s="28"/>
      <c r="AHQ449" s="28"/>
      <c r="AHR449" s="28"/>
      <c r="AHS449" s="28"/>
      <c r="AHT449" s="28"/>
      <c r="AHU449" s="28"/>
      <c r="AHV449" s="28"/>
      <c r="AHW449" s="28"/>
      <c r="AHX449" s="28"/>
      <c r="AHY449" s="28"/>
      <c r="AHZ449" s="28"/>
      <c r="AIA449" s="28"/>
      <c r="AIB449" s="28"/>
      <c r="AIC449" s="28"/>
      <c r="AID449" s="28"/>
      <c r="AIE449" s="28"/>
      <c r="AIF449" s="28"/>
      <c r="AIG449" s="28"/>
      <c r="AIH449" s="28"/>
      <c r="AII449" s="28"/>
      <c r="AIJ449" s="28"/>
      <c r="AIK449" s="28"/>
      <c r="AIL449" s="28"/>
      <c r="AIM449" s="28"/>
      <c r="AIN449" s="28"/>
      <c r="AIO449" s="28"/>
      <c r="AIP449" s="28"/>
      <c r="AIQ449" s="28"/>
      <c r="AIR449" s="28"/>
      <c r="AIS449" s="28"/>
      <c r="AIT449" s="28"/>
      <c r="AIU449" s="28"/>
      <c r="AIV449" s="28"/>
      <c r="AIW449" s="28"/>
      <c r="AIX449" s="28"/>
      <c r="AIY449" s="28"/>
      <c r="AIZ449" s="28"/>
      <c r="AJA449" s="28"/>
      <c r="AJB449" s="28"/>
      <c r="AJC449" s="28"/>
      <c r="AJD449" s="28"/>
      <c r="AJE449" s="28"/>
      <c r="AJF449" s="28"/>
      <c r="AJG449" s="28"/>
      <c r="AJH449" s="28"/>
      <c r="AJI449" s="28"/>
      <c r="AJJ449" s="28"/>
      <c r="AJK449" s="28"/>
      <c r="AJL449" s="28"/>
      <c r="AJM449" s="28"/>
      <c r="AJN449" s="28"/>
      <c r="AJO449" s="28"/>
      <c r="AJP449" s="28"/>
      <c r="AJQ449" s="28"/>
      <c r="AJR449" s="28"/>
      <c r="AJS449" s="28"/>
      <c r="AJT449" s="28"/>
      <c r="AJU449" s="28"/>
      <c r="AJV449" s="28"/>
      <c r="AJW449" s="28"/>
      <c r="AJX449" s="28"/>
      <c r="AJY449" s="28"/>
      <c r="AJZ449" s="28"/>
      <c r="AKA449" s="28"/>
      <c r="AKB449" s="28"/>
      <c r="AKC449" s="28"/>
      <c r="AKD449" s="28"/>
      <c r="AKE449" s="28"/>
      <c r="AKF449" s="28"/>
      <c r="AKG449" s="28"/>
      <c r="AKH449" s="28"/>
      <c r="AKI449" s="28"/>
      <c r="AKJ449" s="28"/>
      <c r="AKK449" s="28"/>
      <c r="AKL449" s="28"/>
      <c r="AKM449" s="28"/>
      <c r="AKN449" s="28"/>
      <c r="AKO449" s="28"/>
      <c r="AKP449" s="28"/>
      <c r="AKQ449" s="28"/>
      <c r="AKR449" s="28"/>
      <c r="AKS449" s="28"/>
      <c r="AKT449" s="28"/>
      <c r="AKU449" s="28"/>
      <c r="AKV449" s="28"/>
      <c r="AKW449" s="28"/>
      <c r="AKX449" s="28"/>
      <c r="AKY449" s="28"/>
      <c r="AKZ449" s="28"/>
      <c r="ALA449" s="28"/>
      <c r="ALB449" s="28"/>
      <c r="ALC449" s="28"/>
      <c r="ALD449" s="28"/>
      <c r="ALE449" s="28"/>
      <c r="ALF449" s="28"/>
      <c r="ALG449" s="28"/>
      <c r="ALH449" s="28"/>
      <c r="ALI449" s="28"/>
      <c r="ALJ449" s="28"/>
      <c r="ALK449" s="28"/>
      <c r="ALL449" s="28"/>
      <c r="ALM449" s="28"/>
      <c r="ALN449" s="28"/>
      <c r="ALO449" s="28"/>
      <c r="ALP449" s="28"/>
      <c r="ALQ449" s="28"/>
      <c r="ALR449" s="28"/>
      <c r="ALS449" s="28"/>
      <c r="ALT449" s="28"/>
      <c r="ALU449" s="28"/>
      <c r="ALV449" s="28"/>
      <c r="ALW449" s="28"/>
      <c r="ALX449" s="28"/>
      <c r="ALY449" s="28"/>
      <c r="ALZ449" s="28"/>
      <c r="AMA449" s="28"/>
      <c r="AMB449" s="28"/>
      <c r="AMC449" s="28"/>
      <c r="AMD449" s="28"/>
      <c r="AME449" s="28"/>
      <c r="AMF449" s="28"/>
      <c r="AMG449" s="28"/>
      <c r="AMH449" s="28"/>
      <c r="AMI449" s="28"/>
      <c r="AMJ449" s="28"/>
      <c r="AMK449" s="28"/>
      <c r="AML449" s="28"/>
      <c r="AMM449" s="28"/>
      <c r="AMN449" s="28"/>
      <c r="AMO449" s="28"/>
      <c r="AMP449" s="28"/>
      <c r="AMQ449" s="28"/>
      <c r="AMR449" s="28"/>
      <c r="AMS449" s="28"/>
      <c r="AMT449" s="28"/>
      <c r="AMU449" s="28"/>
      <c r="AMV449" s="28"/>
      <c r="AMW449" s="28"/>
      <c r="AMX449" s="28"/>
      <c r="AMY449" s="28"/>
      <c r="AMZ449" s="28"/>
      <c r="ANA449" s="28"/>
      <c r="ANB449" s="28"/>
      <c r="ANC449" s="28"/>
      <c r="AND449" s="28"/>
      <c r="ANE449" s="28"/>
      <c r="ANF449" s="28"/>
      <c r="ANG449" s="28"/>
      <c r="ANH449" s="28"/>
      <c r="ANI449" s="28"/>
      <c r="ANJ449" s="28"/>
      <c r="ANK449" s="28"/>
      <c r="ANL449" s="28"/>
      <c r="ANM449" s="28"/>
      <c r="ANN449" s="28"/>
      <c r="ANO449" s="28"/>
      <c r="ANP449" s="28"/>
      <c r="ANQ449" s="28"/>
      <c r="ANR449" s="28"/>
      <c r="ANS449" s="28"/>
      <c r="ANT449" s="28"/>
      <c r="ANU449" s="28"/>
      <c r="ANV449" s="28"/>
      <c r="ANW449" s="28"/>
      <c r="ANX449" s="28"/>
      <c r="ANY449" s="28"/>
      <c r="ANZ449" s="28"/>
      <c r="AOA449" s="28"/>
      <c r="AOB449" s="28"/>
      <c r="AOC449" s="28"/>
      <c r="AOD449" s="28"/>
      <c r="AOE449" s="28"/>
      <c r="AOF449" s="28"/>
      <c r="AOG449" s="28"/>
      <c r="AOH449" s="28"/>
      <c r="AOI449" s="28"/>
      <c r="AOJ449" s="28"/>
      <c r="AOK449" s="28"/>
      <c r="AOL449" s="28"/>
      <c r="AOM449" s="28"/>
      <c r="AON449" s="28"/>
      <c r="AOO449" s="28"/>
      <c r="AOP449" s="28"/>
      <c r="AOQ449" s="28"/>
      <c r="AOR449" s="28"/>
      <c r="AOS449" s="28"/>
      <c r="AOT449" s="28"/>
      <c r="AOU449" s="28"/>
      <c r="AOV449" s="28"/>
      <c r="AOW449" s="28"/>
      <c r="AOX449" s="28"/>
      <c r="AOY449" s="28"/>
      <c r="AOZ449" s="28"/>
      <c r="APA449" s="28"/>
      <c r="APB449" s="28"/>
      <c r="APC449" s="28"/>
      <c r="APD449" s="28"/>
      <c r="APE449" s="28"/>
      <c r="APF449" s="28"/>
      <c r="APG449" s="28"/>
      <c r="APH449" s="28"/>
      <c r="API449" s="28"/>
      <c r="APJ449" s="28"/>
      <c r="APK449" s="28"/>
      <c r="APL449" s="28"/>
      <c r="APM449" s="28"/>
      <c r="APN449" s="28"/>
      <c r="APO449" s="28"/>
      <c r="APP449" s="28"/>
      <c r="APQ449" s="28"/>
      <c r="APR449" s="28"/>
      <c r="APS449" s="28"/>
      <c r="APT449" s="28"/>
      <c r="APU449" s="28"/>
      <c r="APV449" s="28"/>
      <c r="APW449" s="28"/>
      <c r="APX449" s="28"/>
      <c r="APY449" s="28"/>
      <c r="APZ449" s="28"/>
      <c r="AQA449" s="28"/>
      <c r="AQB449" s="28"/>
      <c r="AQC449" s="28"/>
      <c r="AQD449" s="28"/>
      <c r="AQE449" s="28"/>
      <c r="AQF449" s="28"/>
      <c r="AQG449" s="28"/>
      <c r="AQH449" s="28"/>
      <c r="AQI449" s="28"/>
      <c r="AQJ449" s="28"/>
      <c r="AQK449" s="28"/>
      <c r="AQL449" s="28"/>
      <c r="AQM449" s="28"/>
      <c r="AQN449" s="28"/>
      <c r="AQO449" s="28"/>
      <c r="AQP449" s="28"/>
      <c r="AQQ449" s="28"/>
      <c r="AQR449" s="28"/>
      <c r="AQS449" s="28"/>
      <c r="AQT449" s="28"/>
      <c r="AQU449" s="28"/>
      <c r="AQV449" s="28"/>
      <c r="AQW449" s="28"/>
      <c r="AQX449" s="28"/>
      <c r="AQY449" s="28"/>
      <c r="AQZ449" s="28"/>
      <c r="ARA449" s="28"/>
      <c r="ARB449" s="28"/>
      <c r="ARC449" s="28"/>
      <c r="ARD449" s="28"/>
      <c r="ARE449" s="28"/>
      <c r="ARF449" s="28"/>
      <c r="ARG449" s="28"/>
      <c r="ARH449" s="28"/>
      <c r="ARI449" s="28"/>
      <c r="ARJ449" s="28"/>
      <c r="ARK449" s="28"/>
      <c r="ARL449" s="28"/>
      <c r="ARM449" s="28"/>
      <c r="ARN449" s="28"/>
      <c r="ARO449" s="28"/>
      <c r="ARP449" s="28"/>
      <c r="ARQ449" s="28"/>
      <c r="ARR449" s="28"/>
      <c r="ARS449" s="28"/>
      <c r="ART449" s="28"/>
      <c r="ARU449" s="28"/>
      <c r="ARV449" s="28"/>
      <c r="ARW449" s="28"/>
      <c r="ARX449" s="28"/>
      <c r="ARY449" s="28"/>
      <c r="ARZ449" s="28"/>
      <c r="ASA449" s="28"/>
      <c r="ASB449" s="28"/>
      <c r="ASC449" s="28"/>
      <c r="ASD449" s="28"/>
      <c r="ASE449" s="28"/>
      <c r="ASF449" s="28"/>
      <c r="ASG449" s="28"/>
      <c r="ASH449" s="28"/>
      <c r="ASI449" s="28"/>
      <c r="ASJ449" s="28"/>
      <c r="ASK449" s="28"/>
      <c r="ASL449" s="28"/>
      <c r="ASM449" s="28"/>
      <c r="ASN449" s="28"/>
      <c r="ASO449" s="28"/>
      <c r="ASP449" s="28"/>
      <c r="ASQ449" s="28"/>
      <c r="ASR449" s="28"/>
      <c r="ASS449" s="28"/>
      <c r="AST449" s="28"/>
      <c r="ASU449" s="28"/>
      <c r="ASV449" s="28"/>
      <c r="ASW449" s="28"/>
      <c r="ASX449" s="28"/>
      <c r="ASY449" s="28"/>
      <c r="ASZ449" s="28"/>
      <c r="ATA449" s="28"/>
      <c r="ATB449" s="28"/>
      <c r="ATC449" s="28"/>
      <c r="ATD449" s="28"/>
      <c r="ATE449" s="28"/>
      <c r="ATF449" s="28"/>
      <c r="ATG449" s="28"/>
      <c r="ATH449" s="28"/>
      <c r="ATI449" s="28"/>
      <c r="ATJ449" s="28"/>
      <c r="ATK449" s="28"/>
      <c r="ATL449" s="28"/>
      <c r="ATM449" s="28"/>
      <c r="ATN449" s="28"/>
      <c r="ATO449" s="28"/>
      <c r="ATP449" s="28"/>
      <c r="ATQ449" s="28"/>
      <c r="ATR449" s="28"/>
      <c r="ATS449" s="28"/>
      <c r="ATT449" s="28"/>
      <c r="ATU449" s="28"/>
      <c r="ATV449" s="28"/>
      <c r="ATW449" s="28"/>
      <c r="ATX449" s="28"/>
      <c r="ATY449" s="28"/>
      <c r="ATZ449" s="28"/>
      <c r="AUA449" s="28"/>
      <c r="AUB449" s="28"/>
      <c r="AUC449" s="28"/>
      <c r="AUD449" s="28"/>
      <c r="AUE449" s="28"/>
      <c r="AUF449" s="28"/>
      <c r="AUG449" s="28"/>
      <c r="AUH449" s="28"/>
      <c r="AUI449" s="28"/>
      <c r="AUJ449" s="28"/>
      <c r="AUK449" s="28"/>
      <c r="AUL449" s="28"/>
      <c r="AUM449" s="28"/>
      <c r="AUN449" s="28"/>
      <c r="AUO449" s="28"/>
      <c r="AUP449" s="28"/>
      <c r="AUQ449" s="28"/>
      <c r="AUR449" s="28"/>
      <c r="AUS449" s="28"/>
      <c r="AUT449" s="28"/>
      <c r="AUU449" s="28"/>
      <c r="AUV449" s="28"/>
      <c r="AUW449" s="28"/>
      <c r="AUX449" s="28"/>
      <c r="AUY449" s="28"/>
      <c r="AUZ449" s="28"/>
      <c r="AVA449" s="28"/>
      <c r="AVB449" s="28"/>
      <c r="AVC449" s="28"/>
      <c r="AVD449" s="28"/>
      <c r="AVE449" s="28"/>
      <c r="AVF449" s="28"/>
      <c r="AVG449" s="28"/>
      <c r="AVH449" s="28"/>
      <c r="AVI449" s="28"/>
      <c r="AVJ449" s="28"/>
      <c r="AVK449" s="28"/>
      <c r="AVL449" s="28"/>
      <c r="AVM449" s="28"/>
      <c r="AVN449" s="28"/>
      <c r="AVO449" s="28"/>
      <c r="AVP449" s="28"/>
      <c r="AVQ449" s="28"/>
      <c r="AVR449" s="28"/>
      <c r="AVS449" s="28"/>
      <c r="AVT449" s="28"/>
      <c r="AVU449" s="28"/>
      <c r="AVV449" s="28"/>
      <c r="AVW449" s="28"/>
      <c r="AVX449" s="28"/>
      <c r="AVY449" s="28"/>
      <c r="AVZ449" s="28"/>
      <c r="AWA449" s="28"/>
      <c r="AWB449" s="28"/>
      <c r="AWC449" s="28"/>
      <c r="AWD449" s="28"/>
      <c r="AWE449" s="28"/>
      <c r="AWF449" s="28"/>
      <c r="AWG449" s="28"/>
      <c r="AWH449" s="28"/>
      <c r="AWI449" s="28"/>
      <c r="AWJ449" s="28"/>
      <c r="AWK449" s="28"/>
      <c r="AWL449" s="28"/>
      <c r="AWM449" s="28"/>
      <c r="AWN449" s="28"/>
      <c r="AWO449" s="28"/>
      <c r="AWP449" s="28"/>
      <c r="AWQ449" s="28"/>
      <c r="AWR449" s="28"/>
      <c r="AWS449" s="28"/>
      <c r="AWT449" s="28"/>
      <c r="AWU449" s="28"/>
      <c r="AWV449" s="28"/>
      <c r="AWW449" s="28"/>
      <c r="AWX449" s="28"/>
      <c r="AWY449" s="28"/>
      <c r="AWZ449" s="28"/>
      <c r="AXA449" s="28"/>
      <c r="AXB449" s="28"/>
      <c r="AXC449" s="28"/>
      <c r="AXD449" s="28"/>
      <c r="AXE449" s="28"/>
      <c r="AXF449" s="28"/>
      <c r="AXG449" s="28"/>
      <c r="AXH449" s="28"/>
      <c r="AXI449" s="28"/>
      <c r="AXJ449" s="28"/>
      <c r="AXK449" s="28"/>
      <c r="AXL449" s="28"/>
      <c r="AXM449" s="28"/>
      <c r="AXN449" s="28"/>
      <c r="AXO449" s="28"/>
      <c r="AXP449" s="28"/>
      <c r="AXQ449" s="28"/>
      <c r="AXR449" s="28"/>
      <c r="AXS449" s="28"/>
      <c r="AXT449" s="28"/>
      <c r="AXU449" s="28"/>
      <c r="AXV449" s="28"/>
      <c r="AXW449" s="28"/>
      <c r="AXX449" s="28"/>
      <c r="AXY449" s="28"/>
      <c r="AXZ449" s="28"/>
      <c r="AYA449" s="28"/>
      <c r="AYB449" s="28"/>
      <c r="AYC449" s="28"/>
      <c r="AYD449" s="28"/>
      <c r="AYE449" s="28"/>
      <c r="AYF449" s="28"/>
      <c r="AYG449" s="28"/>
      <c r="AYH449" s="28"/>
      <c r="AYI449" s="28"/>
      <c r="AYJ449" s="28"/>
      <c r="AYK449" s="28"/>
      <c r="AYL449" s="28"/>
      <c r="AYM449" s="28"/>
      <c r="AYN449" s="28"/>
      <c r="AYO449" s="28"/>
      <c r="AYP449" s="28"/>
      <c r="AYQ449" s="28"/>
      <c r="AYR449" s="28"/>
      <c r="AYS449" s="28"/>
      <c r="AYT449" s="28"/>
      <c r="AYU449" s="28"/>
      <c r="AYV449" s="28"/>
      <c r="AYW449" s="28"/>
      <c r="AYX449" s="28"/>
      <c r="AYY449" s="28"/>
      <c r="AYZ449" s="28"/>
      <c r="AZA449" s="28"/>
      <c r="AZB449" s="28"/>
      <c r="AZC449" s="28"/>
      <c r="AZD449" s="28"/>
      <c r="AZE449" s="28"/>
      <c r="AZF449" s="28"/>
      <c r="AZG449" s="28"/>
      <c r="AZH449" s="28"/>
      <c r="AZI449" s="28"/>
      <c r="AZJ449" s="28"/>
      <c r="AZK449" s="28"/>
      <c r="AZL449" s="28"/>
      <c r="AZM449" s="28"/>
      <c r="AZN449" s="28"/>
      <c r="AZO449" s="28"/>
      <c r="AZP449" s="28"/>
      <c r="AZQ449" s="28"/>
      <c r="AZR449" s="28"/>
      <c r="AZS449" s="28"/>
      <c r="AZT449" s="28"/>
      <c r="AZU449" s="28"/>
      <c r="AZV449" s="28"/>
      <c r="AZW449" s="28"/>
      <c r="AZX449" s="28"/>
      <c r="AZY449" s="28"/>
      <c r="AZZ449" s="28"/>
      <c r="BAA449" s="28"/>
      <c r="BAB449" s="28"/>
      <c r="BAC449" s="28"/>
      <c r="BAD449" s="28"/>
      <c r="BAE449" s="28"/>
      <c r="BAF449" s="28"/>
      <c r="BAG449" s="28"/>
      <c r="BAH449" s="28"/>
      <c r="BAI449" s="28"/>
      <c r="BAJ449" s="28"/>
      <c r="BAK449" s="28"/>
      <c r="BAL449" s="28"/>
      <c r="BAM449" s="28"/>
      <c r="BAN449" s="28"/>
      <c r="BAO449" s="28"/>
      <c r="BAP449" s="28"/>
      <c r="BAQ449" s="28"/>
      <c r="BAR449" s="28"/>
      <c r="BAS449" s="28"/>
      <c r="BAT449" s="28"/>
      <c r="BAU449" s="28"/>
      <c r="BAV449" s="28"/>
      <c r="BAW449" s="28"/>
      <c r="BAX449" s="28"/>
      <c r="BAY449" s="28"/>
      <c r="BAZ449" s="28"/>
      <c r="BBA449" s="28"/>
      <c r="BBB449" s="28"/>
      <c r="BBC449" s="28"/>
      <c r="BBD449" s="28"/>
      <c r="BBE449" s="28"/>
      <c r="BBF449" s="28"/>
      <c r="BBG449" s="28"/>
      <c r="BBH449" s="28"/>
      <c r="BBI449" s="28"/>
      <c r="BBJ449" s="28"/>
      <c r="BBK449" s="28"/>
      <c r="BBL449" s="28"/>
      <c r="BBM449" s="28"/>
      <c r="BBN449" s="28"/>
      <c r="BBO449" s="28"/>
      <c r="BBP449" s="28"/>
      <c r="BBQ449" s="28"/>
      <c r="BBR449" s="28"/>
      <c r="BBS449" s="28"/>
      <c r="BBT449" s="28"/>
      <c r="BBU449" s="28"/>
      <c r="BBV449" s="28"/>
      <c r="BBW449" s="28"/>
      <c r="BBX449" s="28"/>
      <c r="BBY449" s="28"/>
      <c r="BBZ449" s="28"/>
      <c r="BCA449" s="28"/>
      <c r="BCB449" s="28"/>
      <c r="BCC449" s="28"/>
      <c r="BCD449" s="28"/>
      <c r="BCE449" s="28"/>
      <c r="BCF449" s="28"/>
      <c r="BCG449" s="28"/>
      <c r="BCH449" s="28"/>
      <c r="BCI449" s="28"/>
      <c r="BCJ449" s="28"/>
      <c r="BCK449" s="28"/>
      <c r="BCL449" s="28"/>
      <c r="BCM449" s="28"/>
      <c r="BCN449" s="28"/>
      <c r="BCO449" s="28"/>
      <c r="BCP449" s="28"/>
      <c r="BCQ449" s="28"/>
      <c r="BCR449" s="28"/>
      <c r="BCS449" s="28"/>
      <c r="BCT449" s="28"/>
      <c r="BCU449" s="28"/>
      <c r="BCV449" s="28"/>
      <c r="BCW449" s="28"/>
      <c r="BCX449" s="28"/>
      <c r="BCY449" s="28"/>
      <c r="BCZ449" s="28"/>
      <c r="BDA449" s="28"/>
      <c r="BDB449" s="28"/>
      <c r="BDC449" s="28"/>
      <c r="BDD449" s="28"/>
      <c r="BDE449" s="28"/>
      <c r="BDF449" s="28"/>
      <c r="BDG449" s="28"/>
      <c r="BDH449" s="28"/>
      <c r="BDI449" s="28"/>
      <c r="BDJ449" s="28"/>
      <c r="BDK449" s="28"/>
      <c r="BDL449" s="28"/>
      <c r="BDM449" s="28"/>
      <c r="BDN449" s="28"/>
      <c r="BDO449" s="28"/>
      <c r="BDP449" s="28"/>
      <c r="BDQ449" s="28"/>
      <c r="BDR449" s="28"/>
      <c r="BDS449" s="28"/>
      <c r="BDT449" s="28"/>
      <c r="BDU449" s="28"/>
      <c r="BDV449" s="28"/>
      <c r="BDW449" s="28"/>
      <c r="BDX449" s="28"/>
      <c r="BDY449" s="28"/>
      <c r="BDZ449" s="28"/>
      <c r="BEA449" s="28"/>
      <c r="BEB449" s="28"/>
      <c r="BEC449" s="28"/>
      <c r="BED449" s="28"/>
      <c r="BEE449" s="28"/>
      <c r="BEF449" s="28"/>
      <c r="BEG449" s="28"/>
      <c r="BEH449" s="28"/>
      <c r="BEI449" s="28"/>
      <c r="BEJ449" s="28"/>
      <c r="BEK449" s="28"/>
      <c r="BEL449" s="28"/>
      <c r="BEM449" s="28"/>
      <c r="BEN449" s="28"/>
      <c r="BEO449" s="28"/>
      <c r="BEP449" s="28"/>
      <c r="BEQ449" s="28"/>
      <c r="BER449" s="28"/>
      <c r="BES449" s="28"/>
      <c r="BET449" s="28"/>
      <c r="BEU449" s="28"/>
      <c r="BEV449" s="28"/>
      <c r="BEW449" s="28"/>
      <c r="BEX449" s="28"/>
      <c r="BEY449" s="28"/>
      <c r="BEZ449" s="28"/>
      <c r="BFA449" s="28"/>
      <c r="BFB449" s="28"/>
      <c r="BFC449" s="28"/>
      <c r="BFD449" s="28"/>
      <c r="BFE449" s="28"/>
      <c r="BFF449" s="28"/>
      <c r="BFG449" s="28"/>
      <c r="BFH449" s="28"/>
      <c r="BFI449" s="28"/>
      <c r="BFJ449" s="28"/>
      <c r="BFK449" s="28"/>
      <c r="BFL449" s="28"/>
      <c r="BFM449" s="28"/>
      <c r="BFN449" s="28"/>
      <c r="BFO449" s="28"/>
      <c r="BFP449" s="28"/>
      <c r="BFQ449" s="28"/>
      <c r="BFR449" s="28"/>
      <c r="BFS449" s="28"/>
      <c r="BFT449" s="28"/>
      <c r="BFU449" s="28"/>
      <c r="BFV449" s="28"/>
      <c r="BFW449" s="28"/>
      <c r="BFX449" s="28"/>
      <c r="BFY449" s="28"/>
      <c r="BFZ449" s="28"/>
      <c r="BGA449" s="28"/>
      <c r="BGB449" s="28"/>
      <c r="BGC449" s="28"/>
      <c r="BGD449" s="28"/>
      <c r="BGE449" s="28"/>
      <c r="BGF449" s="28"/>
      <c r="BGG449" s="28"/>
      <c r="BGH449" s="28"/>
      <c r="BGI449" s="28"/>
      <c r="BGJ449" s="28"/>
      <c r="BGK449" s="28"/>
      <c r="BGL449" s="28"/>
      <c r="BGM449" s="28"/>
      <c r="BGN449" s="28"/>
      <c r="BGO449" s="28"/>
      <c r="BGP449" s="28"/>
      <c r="BGQ449" s="28"/>
      <c r="BGR449" s="28"/>
      <c r="BGS449" s="28"/>
      <c r="BGT449" s="28"/>
      <c r="BGU449" s="28"/>
      <c r="BGV449" s="28"/>
      <c r="BGW449" s="28"/>
      <c r="BGX449" s="28"/>
      <c r="BGY449" s="28"/>
      <c r="BGZ449" s="28"/>
      <c r="BHA449" s="28"/>
      <c r="BHB449" s="28"/>
      <c r="BHC449" s="28"/>
      <c r="BHD449" s="28"/>
      <c r="BHE449" s="28"/>
      <c r="BHF449" s="28"/>
      <c r="BHG449" s="28"/>
      <c r="BHH449" s="28"/>
      <c r="BHI449" s="28"/>
      <c r="BHJ449" s="28"/>
      <c r="BHK449" s="28"/>
      <c r="BHL449" s="28"/>
      <c r="BHM449" s="28"/>
      <c r="BHN449" s="28"/>
      <c r="BHO449" s="28"/>
      <c r="BHP449" s="28"/>
      <c r="BHQ449" s="28"/>
      <c r="BHR449" s="28"/>
      <c r="BHS449" s="28"/>
      <c r="BHT449" s="28"/>
      <c r="BHU449" s="28"/>
      <c r="BHV449" s="28"/>
      <c r="BHW449" s="28"/>
      <c r="BHX449" s="28"/>
      <c r="BHY449" s="28"/>
      <c r="BHZ449" s="28"/>
      <c r="BIA449" s="28"/>
      <c r="BIB449" s="28"/>
      <c r="BIC449" s="28"/>
      <c r="BID449" s="28"/>
      <c r="BIE449" s="28"/>
      <c r="BIF449" s="28"/>
      <c r="BIG449" s="28"/>
      <c r="BIH449" s="28"/>
      <c r="BII449" s="28"/>
      <c r="BIJ449" s="28"/>
      <c r="BIK449" s="28"/>
      <c r="BIL449" s="28"/>
      <c r="BIM449" s="28"/>
      <c r="BIN449" s="28"/>
      <c r="BIO449" s="28"/>
      <c r="BIP449" s="28"/>
      <c r="BIQ449" s="28"/>
      <c r="BIR449" s="28"/>
      <c r="BIS449" s="28"/>
      <c r="BIT449" s="28"/>
      <c r="BIU449" s="28"/>
      <c r="BIV449" s="28"/>
      <c r="BIW449" s="28"/>
      <c r="BIX449" s="28"/>
      <c r="BIY449" s="28"/>
      <c r="BIZ449" s="28"/>
      <c r="BJA449" s="28"/>
      <c r="BJB449" s="28"/>
      <c r="BJC449" s="28"/>
      <c r="BJD449" s="28"/>
      <c r="BJE449" s="28"/>
      <c r="BJF449" s="28"/>
      <c r="BJG449" s="28"/>
      <c r="BJH449" s="28"/>
      <c r="BJI449" s="28"/>
      <c r="BJJ449" s="28"/>
      <c r="BJK449" s="28"/>
      <c r="BJL449" s="28"/>
      <c r="BJM449" s="28"/>
      <c r="BJN449" s="28"/>
      <c r="BJO449" s="28"/>
      <c r="BJP449" s="28"/>
      <c r="BJQ449" s="28"/>
      <c r="BJR449" s="28"/>
      <c r="BJS449" s="28"/>
      <c r="BJT449" s="28"/>
      <c r="BJU449" s="28"/>
      <c r="BJV449" s="28"/>
      <c r="BJW449" s="28"/>
      <c r="BJX449" s="28"/>
      <c r="BJY449" s="28"/>
      <c r="BJZ449" s="28"/>
      <c r="BKA449" s="28"/>
      <c r="BKB449" s="28"/>
      <c r="BKC449" s="28"/>
      <c r="BKD449" s="28"/>
      <c r="BKE449" s="28"/>
      <c r="BKF449" s="28"/>
      <c r="BKG449" s="28"/>
      <c r="BKH449" s="28"/>
      <c r="BKI449" s="28"/>
      <c r="BKJ449" s="28"/>
      <c r="BKK449" s="28"/>
      <c r="BKL449" s="28"/>
      <c r="BKM449" s="28"/>
      <c r="BKN449" s="28"/>
      <c r="BKO449" s="28"/>
      <c r="BKP449" s="28"/>
      <c r="BKQ449" s="28"/>
      <c r="BKR449" s="28"/>
      <c r="BKS449" s="28"/>
      <c r="BKT449" s="28"/>
      <c r="BKU449" s="28"/>
      <c r="BKV449" s="28"/>
      <c r="BKW449" s="28"/>
      <c r="BKX449" s="28"/>
      <c r="BKY449" s="28"/>
      <c r="BKZ449" s="28"/>
      <c r="BLA449" s="28"/>
      <c r="BLB449" s="28"/>
      <c r="BLC449" s="28"/>
      <c r="BLD449" s="28"/>
      <c r="BLE449" s="28"/>
      <c r="BLF449" s="28"/>
      <c r="BLG449" s="28"/>
      <c r="BLH449" s="28"/>
      <c r="BLI449" s="28"/>
      <c r="BLJ449" s="28"/>
      <c r="BLK449" s="28"/>
      <c r="BLL449" s="28"/>
      <c r="BLM449" s="28"/>
      <c r="BLN449" s="28"/>
      <c r="BLO449" s="28"/>
      <c r="BLP449" s="28"/>
      <c r="BLQ449" s="28"/>
      <c r="BLR449" s="28"/>
      <c r="BLS449" s="28"/>
      <c r="BLT449" s="28"/>
      <c r="BLU449" s="28"/>
      <c r="BLV449" s="28"/>
      <c r="BLW449" s="28"/>
      <c r="BLX449" s="28"/>
      <c r="BLY449" s="28"/>
      <c r="BLZ449" s="28"/>
      <c r="BMA449" s="28"/>
      <c r="BMB449" s="28"/>
      <c r="BMC449" s="28"/>
      <c r="BMD449" s="28"/>
      <c r="BME449" s="28"/>
      <c r="BMF449" s="28"/>
      <c r="BMG449" s="28"/>
      <c r="BMH449" s="28"/>
      <c r="BMI449" s="28"/>
      <c r="BMJ449" s="28"/>
      <c r="BMK449" s="28"/>
      <c r="BML449" s="28"/>
      <c r="BMM449" s="28"/>
      <c r="BMN449" s="28"/>
      <c r="BMO449" s="28"/>
      <c r="BMP449" s="28"/>
      <c r="BMQ449" s="28"/>
      <c r="BMR449" s="28"/>
      <c r="BMS449" s="28"/>
      <c r="BMT449" s="28"/>
      <c r="BMU449" s="28"/>
      <c r="BMV449" s="28"/>
      <c r="BMW449" s="28"/>
      <c r="BMX449" s="28"/>
      <c r="BMY449" s="28"/>
      <c r="BMZ449" s="28"/>
      <c r="BNA449" s="28"/>
      <c r="BNB449" s="28"/>
      <c r="BNC449" s="28"/>
      <c r="BND449" s="28"/>
      <c r="BNE449" s="28"/>
      <c r="BNF449" s="28"/>
      <c r="BNG449" s="28"/>
      <c r="BNH449" s="28"/>
      <c r="BNI449" s="28"/>
      <c r="BNJ449" s="28"/>
      <c r="BNK449" s="28"/>
      <c r="BNL449" s="28"/>
      <c r="BNM449" s="28"/>
      <c r="BNN449" s="28"/>
      <c r="BNO449" s="28"/>
      <c r="BNP449" s="28"/>
      <c r="BNQ449" s="28"/>
      <c r="BNR449" s="28"/>
      <c r="BNS449" s="28"/>
      <c r="BNT449" s="28"/>
      <c r="BNU449" s="28"/>
      <c r="BNV449" s="28"/>
      <c r="BNW449" s="28"/>
      <c r="BNX449" s="28"/>
      <c r="BNY449" s="28"/>
      <c r="BNZ449" s="28"/>
      <c r="BOA449" s="28"/>
      <c r="BOB449" s="28"/>
      <c r="BOC449" s="28"/>
      <c r="BOD449" s="28"/>
      <c r="BOE449" s="28"/>
      <c r="BOF449" s="28"/>
      <c r="BOG449" s="28"/>
      <c r="BOH449" s="28"/>
      <c r="BOI449" s="28"/>
      <c r="BOJ449" s="28"/>
      <c r="BOK449" s="28"/>
      <c r="BOL449" s="28"/>
      <c r="BOM449" s="28"/>
      <c r="BON449" s="28"/>
      <c r="BOO449" s="28"/>
      <c r="BOP449" s="28"/>
      <c r="BOQ449" s="28"/>
      <c r="BOR449" s="28"/>
      <c r="BOS449" s="28"/>
      <c r="BOT449" s="28"/>
      <c r="BOU449" s="28"/>
      <c r="BOV449" s="28"/>
      <c r="BOW449" s="28"/>
      <c r="BOX449" s="28"/>
      <c r="BOY449" s="28"/>
      <c r="BOZ449" s="28"/>
      <c r="BPA449" s="28"/>
      <c r="BPB449" s="28"/>
      <c r="BPC449" s="28"/>
      <c r="BPD449" s="28"/>
      <c r="BPE449" s="28"/>
      <c r="BPF449" s="28"/>
      <c r="BPG449" s="28"/>
      <c r="BPH449" s="28"/>
      <c r="BPI449" s="28"/>
      <c r="BPJ449" s="28"/>
      <c r="BPK449" s="28"/>
      <c r="BPL449" s="28"/>
      <c r="BPM449" s="28"/>
      <c r="BPN449" s="28"/>
      <c r="BPO449" s="28"/>
      <c r="BPP449" s="28"/>
      <c r="BPQ449" s="28"/>
      <c r="BPR449" s="28"/>
      <c r="BPS449" s="28"/>
      <c r="BPT449" s="28"/>
      <c r="BPU449" s="28"/>
      <c r="BPV449" s="28"/>
      <c r="BPW449" s="28"/>
      <c r="BPX449" s="28"/>
      <c r="BPY449" s="28"/>
      <c r="BPZ449" s="28"/>
      <c r="BQA449" s="28"/>
      <c r="BQB449" s="28"/>
      <c r="BQC449" s="28"/>
      <c r="BQD449" s="28"/>
      <c r="BQE449" s="28"/>
      <c r="BQF449" s="28"/>
      <c r="BQG449" s="28"/>
      <c r="BQH449" s="28"/>
      <c r="BQI449" s="28"/>
      <c r="BQJ449" s="28"/>
      <c r="BQK449" s="28"/>
      <c r="BQL449" s="28"/>
      <c r="BQM449" s="28"/>
      <c r="BQN449" s="28"/>
      <c r="BQO449" s="28"/>
      <c r="BQP449" s="28"/>
      <c r="BQQ449" s="28"/>
      <c r="BQR449" s="28"/>
      <c r="BQS449" s="28"/>
      <c r="BQT449" s="28"/>
      <c r="BQU449" s="28"/>
      <c r="BQV449" s="28"/>
      <c r="BQW449" s="28"/>
      <c r="BQX449" s="28"/>
      <c r="BQY449" s="28"/>
      <c r="BQZ449" s="28"/>
      <c r="BRA449" s="28"/>
      <c r="BRB449" s="28"/>
      <c r="BRC449" s="28"/>
      <c r="BRD449" s="28"/>
      <c r="BRE449" s="28"/>
      <c r="BRF449" s="28"/>
      <c r="BRG449" s="28"/>
      <c r="BRH449" s="28"/>
      <c r="BRI449" s="28"/>
      <c r="BRJ449" s="28"/>
      <c r="BRK449" s="28"/>
      <c r="BRL449" s="28"/>
      <c r="BRM449" s="28"/>
      <c r="BRN449" s="28"/>
      <c r="BRO449" s="28"/>
      <c r="BRP449" s="28"/>
      <c r="BRQ449" s="28"/>
      <c r="BRR449" s="28"/>
      <c r="BRS449" s="28"/>
      <c r="BRT449" s="28"/>
      <c r="BRU449" s="28"/>
      <c r="BRV449" s="28"/>
      <c r="BRW449" s="28"/>
      <c r="BRX449" s="28"/>
      <c r="BRY449" s="28"/>
      <c r="BRZ449" s="28"/>
      <c r="BSA449" s="28"/>
      <c r="BSB449" s="28"/>
      <c r="BSC449" s="28"/>
      <c r="BSD449" s="28"/>
      <c r="BSE449" s="28"/>
      <c r="BSF449" s="28"/>
      <c r="BSG449" s="28"/>
      <c r="BSH449" s="28"/>
      <c r="BSI449" s="28"/>
      <c r="BSJ449" s="28"/>
      <c r="BSK449" s="28"/>
      <c r="BSL449" s="28"/>
      <c r="BSM449" s="28"/>
      <c r="BSN449" s="28"/>
      <c r="BSO449" s="28"/>
      <c r="BSP449" s="28"/>
      <c r="BSQ449" s="28"/>
      <c r="BSR449" s="28"/>
      <c r="BSS449" s="28"/>
      <c r="BST449" s="28"/>
      <c r="BSU449" s="28"/>
      <c r="BSV449" s="28"/>
      <c r="BSW449" s="28"/>
      <c r="BSX449" s="28"/>
      <c r="BSY449" s="28"/>
      <c r="BSZ449" s="28"/>
      <c r="BTA449" s="28"/>
      <c r="BTB449" s="28"/>
      <c r="BTC449" s="28"/>
      <c r="BTD449" s="28"/>
      <c r="BTE449" s="28"/>
      <c r="BTF449" s="28"/>
      <c r="BTG449" s="28"/>
      <c r="BTH449" s="28"/>
      <c r="BTI449" s="28"/>
      <c r="BTJ449" s="28"/>
      <c r="BTK449" s="28"/>
      <c r="BTL449" s="28"/>
      <c r="BTM449" s="28"/>
      <c r="BTN449" s="28"/>
      <c r="BTO449" s="28"/>
      <c r="BTP449" s="28"/>
      <c r="BTQ449" s="28"/>
      <c r="BTR449" s="28"/>
      <c r="BTS449" s="28"/>
      <c r="BTT449" s="28"/>
      <c r="BTU449" s="28"/>
      <c r="BTV449" s="28"/>
      <c r="BTW449" s="28"/>
      <c r="BTX449" s="28"/>
      <c r="BTY449" s="28"/>
      <c r="BTZ449" s="28"/>
      <c r="BUA449" s="28"/>
      <c r="BUB449" s="28"/>
      <c r="BUC449" s="28"/>
      <c r="BUD449" s="28"/>
      <c r="BUE449" s="28"/>
      <c r="BUF449" s="28"/>
      <c r="BUG449" s="28"/>
      <c r="BUH449" s="28"/>
      <c r="BUI449" s="28"/>
      <c r="BUJ449" s="28"/>
      <c r="BUK449" s="28"/>
      <c r="BUL449" s="28"/>
      <c r="BUM449" s="28"/>
      <c r="BUN449" s="28"/>
      <c r="BUO449" s="28"/>
      <c r="BUP449" s="28"/>
      <c r="BUQ449" s="28"/>
      <c r="BUR449" s="28"/>
      <c r="BUS449" s="28"/>
      <c r="BUT449" s="28"/>
      <c r="BUU449" s="28"/>
      <c r="BUV449" s="28"/>
      <c r="BUW449" s="28"/>
      <c r="BUX449" s="28"/>
      <c r="BUY449" s="28"/>
      <c r="BUZ449" s="28"/>
      <c r="BVA449" s="28"/>
      <c r="BVB449" s="28"/>
      <c r="BVC449" s="28"/>
      <c r="BVD449" s="28"/>
      <c r="BVE449" s="28"/>
      <c r="BVF449" s="28"/>
      <c r="BVG449" s="28"/>
      <c r="BVH449" s="28"/>
      <c r="BVI449" s="28"/>
      <c r="BVJ449" s="28"/>
      <c r="BVK449" s="28"/>
      <c r="BVL449" s="28"/>
      <c r="BVM449" s="28"/>
      <c r="BVN449" s="28"/>
      <c r="BVO449" s="28"/>
      <c r="BVP449" s="28"/>
      <c r="BVQ449" s="28"/>
      <c r="BVR449" s="28"/>
      <c r="BVS449" s="28"/>
      <c r="BVT449" s="28"/>
      <c r="BVU449" s="28"/>
      <c r="BVV449" s="28"/>
      <c r="BVW449" s="28"/>
      <c r="BVX449" s="28"/>
      <c r="BVY449" s="28"/>
      <c r="BVZ449" s="28"/>
      <c r="BWA449" s="28"/>
      <c r="BWB449" s="28"/>
      <c r="BWC449" s="28"/>
      <c r="BWD449" s="28"/>
      <c r="BWE449" s="28"/>
      <c r="BWF449" s="28"/>
      <c r="BWG449" s="28"/>
      <c r="BWH449" s="28"/>
      <c r="BWI449" s="28"/>
      <c r="BWJ449" s="28"/>
      <c r="BWK449" s="28"/>
      <c r="BWL449" s="28"/>
      <c r="BWM449" s="28"/>
      <c r="BWN449" s="28"/>
      <c r="BWO449" s="28"/>
      <c r="BWP449" s="28"/>
      <c r="BWQ449" s="28"/>
      <c r="BWR449" s="28"/>
      <c r="BWS449" s="28"/>
      <c r="BWT449" s="28"/>
      <c r="BWU449" s="28"/>
      <c r="BWV449" s="28"/>
      <c r="BWW449" s="28"/>
      <c r="BWX449" s="28"/>
      <c r="BWY449" s="28"/>
      <c r="BWZ449" s="28"/>
      <c r="BXA449" s="28"/>
      <c r="BXB449" s="28"/>
      <c r="BXC449" s="28"/>
      <c r="BXD449" s="28"/>
      <c r="BXE449" s="28"/>
      <c r="BXF449" s="28"/>
      <c r="BXG449" s="28"/>
      <c r="BXH449" s="28"/>
      <c r="BXI449" s="28"/>
      <c r="BXJ449" s="28"/>
      <c r="BXK449" s="28"/>
      <c r="BXL449" s="28"/>
      <c r="BXM449" s="28"/>
      <c r="BXN449" s="28"/>
      <c r="BXO449" s="28"/>
      <c r="BXP449" s="28"/>
      <c r="BXQ449" s="28"/>
      <c r="BXR449" s="28"/>
      <c r="BXS449" s="28"/>
      <c r="BXT449" s="28"/>
      <c r="BXU449" s="28"/>
      <c r="BXV449" s="28"/>
      <c r="BXW449" s="28"/>
      <c r="BXX449" s="28"/>
      <c r="BXY449" s="28"/>
      <c r="BXZ449" s="28"/>
      <c r="BYA449" s="28"/>
      <c r="BYB449" s="28"/>
      <c r="BYC449" s="28"/>
      <c r="BYD449" s="28"/>
      <c r="BYE449" s="28"/>
      <c r="BYF449" s="28"/>
      <c r="BYG449" s="28"/>
      <c r="BYH449" s="28"/>
      <c r="BYI449" s="28"/>
      <c r="BYJ449" s="28"/>
      <c r="BYK449" s="28"/>
      <c r="BYL449" s="28"/>
      <c r="BYM449" s="28"/>
      <c r="BYN449" s="28"/>
      <c r="BYO449" s="28"/>
      <c r="BYP449" s="28"/>
      <c r="BYQ449" s="28"/>
      <c r="BYR449" s="28"/>
      <c r="BYS449" s="28"/>
      <c r="BYT449" s="28"/>
      <c r="BYU449" s="28"/>
      <c r="BYV449" s="28"/>
      <c r="BYW449" s="28"/>
      <c r="BYX449" s="28"/>
      <c r="BYY449" s="28"/>
      <c r="BYZ449" s="28"/>
      <c r="BZA449" s="28"/>
      <c r="BZB449" s="28"/>
      <c r="BZC449" s="28"/>
      <c r="BZD449" s="28"/>
      <c r="BZE449" s="28"/>
      <c r="BZF449" s="28"/>
      <c r="BZG449" s="28"/>
      <c r="BZH449" s="28"/>
      <c r="BZI449" s="28"/>
      <c r="BZJ449" s="28"/>
      <c r="BZK449" s="28"/>
      <c r="BZL449" s="28"/>
      <c r="BZM449" s="28"/>
      <c r="BZN449" s="28"/>
      <c r="BZO449" s="28"/>
      <c r="BZP449" s="28"/>
      <c r="BZQ449" s="28"/>
      <c r="BZR449" s="28"/>
      <c r="BZS449" s="28"/>
      <c r="BZT449" s="28"/>
      <c r="BZU449" s="28"/>
      <c r="BZV449" s="28"/>
      <c r="BZW449" s="28"/>
      <c r="BZX449" s="28"/>
      <c r="BZY449" s="28"/>
      <c r="BZZ449" s="28"/>
      <c r="CAA449" s="28"/>
      <c r="CAB449" s="28"/>
      <c r="CAC449" s="28"/>
      <c r="CAD449" s="28"/>
      <c r="CAE449" s="28"/>
      <c r="CAF449" s="28"/>
      <c r="CAG449" s="28"/>
      <c r="CAH449" s="28"/>
      <c r="CAI449" s="28"/>
      <c r="CAJ449" s="28"/>
      <c r="CAK449" s="28"/>
      <c r="CAL449" s="28"/>
      <c r="CAM449" s="28"/>
      <c r="CAN449" s="28"/>
      <c r="CAO449" s="28"/>
      <c r="CAP449" s="28"/>
      <c r="CAQ449" s="28"/>
      <c r="CAR449" s="28"/>
      <c r="CAS449" s="28"/>
      <c r="CAT449" s="28"/>
      <c r="CAU449" s="28"/>
      <c r="CAV449" s="28"/>
      <c r="CAW449" s="28"/>
      <c r="CAX449" s="28"/>
      <c r="CAY449" s="28"/>
      <c r="CAZ449" s="28"/>
      <c r="CBA449" s="28"/>
      <c r="CBB449" s="28"/>
      <c r="CBC449" s="28"/>
      <c r="CBD449" s="28"/>
      <c r="CBE449" s="28"/>
      <c r="CBF449" s="28"/>
      <c r="CBG449" s="28"/>
      <c r="CBH449" s="28"/>
      <c r="CBI449" s="28"/>
      <c r="CBJ449" s="28"/>
      <c r="CBK449" s="28"/>
      <c r="CBL449" s="28"/>
      <c r="CBM449" s="28"/>
      <c r="CBN449" s="28"/>
      <c r="CBO449" s="28"/>
      <c r="CBP449" s="28"/>
      <c r="CBQ449" s="28"/>
      <c r="CBR449" s="28"/>
      <c r="CBS449" s="28"/>
      <c r="CBT449" s="28"/>
      <c r="CBU449" s="28"/>
      <c r="CBV449" s="28"/>
      <c r="CBW449" s="28"/>
      <c r="CBX449" s="28"/>
      <c r="CBY449" s="28"/>
      <c r="CBZ449" s="28"/>
      <c r="CCA449" s="28"/>
      <c r="CCB449" s="28"/>
      <c r="CCC449" s="28"/>
      <c r="CCD449" s="28"/>
      <c r="CCE449" s="28"/>
      <c r="CCF449" s="28"/>
      <c r="CCG449" s="28"/>
      <c r="CCH449" s="28"/>
      <c r="CCI449" s="28"/>
      <c r="CCJ449" s="28"/>
      <c r="CCK449" s="28"/>
      <c r="CCL449" s="28"/>
      <c r="CCM449" s="28"/>
      <c r="CCN449" s="28"/>
      <c r="CCO449" s="28"/>
      <c r="CCP449" s="28"/>
      <c r="CCQ449" s="28"/>
      <c r="CCR449" s="28"/>
      <c r="CCS449" s="28"/>
      <c r="CCT449" s="28"/>
      <c r="CCU449" s="28"/>
      <c r="CCV449" s="28"/>
      <c r="CCW449" s="28"/>
      <c r="CCX449" s="28"/>
      <c r="CCY449" s="28"/>
      <c r="CCZ449" s="28"/>
      <c r="CDA449" s="28"/>
      <c r="CDB449" s="28"/>
      <c r="CDC449" s="28"/>
      <c r="CDD449" s="28"/>
      <c r="CDE449" s="28"/>
      <c r="CDF449" s="28"/>
      <c r="CDG449" s="28"/>
      <c r="CDH449" s="28"/>
      <c r="CDI449" s="28"/>
      <c r="CDJ449" s="28"/>
      <c r="CDK449" s="28"/>
      <c r="CDL449" s="28"/>
      <c r="CDM449" s="28"/>
      <c r="CDN449" s="28"/>
      <c r="CDO449" s="28"/>
      <c r="CDP449" s="28"/>
      <c r="CDQ449" s="28"/>
      <c r="CDR449" s="28"/>
      <c r="CDS449" s="28"/>
      <c r="CDT449" s="28"/>
      <c r="CDU449" s="28"/>
      <c r="CDV449" s="28"/>
      <c r="CDW449" s="28"/>
      <c r="CDX449" s="28"/>
      <c r="CDY449" s="28"/>
      <c r="CDZ449" s="28"/>
      <c r="CEA449" s="28"/>
      <c r="CEB449" s="28"/>
      <c r="CEC449" s="28"/>
      <c r="CED449" s="28"/>
      <c r="CEE449" s="28"/>
      <c r="CEF449" s="28"/>
      <c r="CEG449" s="28"/>
      <c r="CEH449" s="28"/>
      <c r="CEI449" s="28"/>
      <c r="CEJ449" s="28"/>
      <c r="CEK449" s="28"/>
      <c r="CEL449" s="28"/>
      <c r="CEM449" s="28"/>
      <c r="CEN449" s="28"/>
      <c r="CEO449" s="28"/>
      <c r="CEP449" s="28"/>
      <c r="CEQ449" s="28"/>
      <c r="CER449" s="28"/>
      <c r="CES449" s="28"/>
      <c r="CET449" s="28"/>
      <c r="CEU449" s="28"/>
      <c r="CEV449" s="28"/>
      <c r="CEW449" s="28"/>
      <c r="CEX449" s="28"/>
      <c r="CEY449" s="28"/>
      <c r="CEZ449" s="28"/>
      <c r="CFA449" s="28"/>
      <c r="CFB449" s="28"/>
      <c r="CFC449" s="28"/>
      <c r="CFD449" s="28"/>
      <c r="CFE449" s="28"/>
      <c r="CFF449" s="28"/>
      <c r="CFG449" s="28"/>
      <c r="CFH449" s="28"/>
      <c r="CFI449" s="28"/>
      <c r="CFJ449" s="28"/>
      <c r="CFK449" s="28"/>
      <c r="CFL449" s="28"/>
      <c r="CFM449" s="28"/>
      <c r="CFN449" s="28"/>
      <c r="CFO449" s="28"/>
      <c r="CFP449" s="28"/>
      <c r="CFQ449" s="28"/>
      <c r="CFR449" s="28"/>
      <c r="CFS449" s="28"/>
      <c r="CFT449" s="28"/>
      <c r="CFU449" s="28"/>
      <c r="CFV449" s="28"/>
      <c r="CFW449" s="28"/>
      <c r="CFX449" s="28"/>
      <c r="CFY449" s="28"/>
      <c r="CFZ449" s="28"/>
      <c r="CGA449" s="28"/>
      <c r="CGB449" s="28"/>
      <c r="CGC449" s="28"/>
      <c r="CGD449" s="28"/>
      <c r="CGE449" s="28"/>
      <c r="CGF449" s="28"/>
      <c r="CGG449" s="28"/>
      <c r="CGH449" s="28"/>
      <c r="CGI449" s="28"/>
      <c r="CGJ449" s="28"/>
      <c r="CGK449" s="28"/>
      <c r="CGL449" s="28"/>
      <c r="CGM449" s="28"/>
      <c r="CGN449" s="28"/>
      <c r="CGO449" s="28"/>
      <c r="CGP449" s="28"/>
      <c r="CGQ449" s="28"/>
      <c r="CGR449" s="28"/>
      <c r="CGS449" s="28"/>
      <c r="CGT449" s="28"/>
      <c r="CGU449" s="28"/>
      <c r="CGV449" s="28"/>
      <c r="CGW449" s="28"/>
      <c r="CGX449" s="28"/>
      <c r="CGY449" s="28"/>
      <c r="CGZ449" s="28"/>
      <c r="CHA449" s="28"/>
      <c r="CHB449" s="28"/>
      <c r="CHC449" s="28"/>
      <c r="CHD449" s="28"/>
      <c r="CHE449" s="28"/>
      <c r="CHF449" s="28"/>
      <c r="CHG449" s="28"/>
      <c r="CHH449" s="28"/>
      <c r="CHI449" s="28"/>
      <c r="CHJ449" s="28"/>
      <c r="CHK449" s="28"/>
      <c r="CHL449" s="28"/>
      <c r="CHM449" s="28"/>
      <c r="CHN449" s="28"/>
      <c r="CHO449" s="28"/>
      <c r="CHP449" s="28"/>
      <c r="CHQ449" s="28"/>
      <c r="CHR449" s="28"/>
      <c r="CHS449" s="28"/>
      <c r="CHT449" s="28"/>
      <c r="CHU449" s="28"/>
      <c r="CHV449" s="28"/>
      <c r="CHW449" s="28"/>
      <c r="CHX449" s="28"/>
      <c r="CHY449" s="28"/>
      <c r="CHZ449" s="28"/>
      <c r="CIA449" s="28"/>
      <c r="CIB449" s="28"/>
      <c r="CIC449" s="28"/>
      <c r="CID449" s="28"/>
      <c r="CIE449" s="28"/>
      <c r="CIF449" s="28"/>
      <c r="CIG449" s="28"/>
      <c r="CIH449" s="28"/>
      <c r="CII449" s="28"/>
      <c r="CIJ449" s="28"/>
      <c r="CIK449" s="28"/>
      <c r="CIL449" s="28"/>
      <c r="CIM449" s="28"/>
      <c r="CIN449" s="28"/>
      <c r="CIO449" s="28"/>
      <c r="CIP449" s="28"/>
      <c r="CIQ449" s="28"/>
      <c r="CIR449" s="28"/>
      <c r="CIS449" s="28"/>
      <c r="CIT449" s="28"/>
      <c r="CIU449" s="28"/>
      <c r="CIV449" s="28"/>
      <c r="CIW449" s="28"/>
      <c r="CIX449" s="28"/>
      <c r="CIY449" s="28"/>
      <c r="CIZ449" s="28"/>
      <c r="CJA449" s="28"/>
      <c r="CJB449" s="28"/>
      <c r="CJC449" s="28"/>
      <c r="CJD449" s="28"/>
      <c r="CJE449" s="28"/>
      <c r="CJF449" s="28"/>
      <c r="CJG449" s="28"/>
      <c r="CJH449" s="28"/>
      <c r="CJI449" s="28"/>
      <c r="CJJ449" s="28"/>
      <c r="CJK449" s="28"/>
      <c r="CJL449" s="28"/>
      <c r="CJM449" s="28"/>
      <c r="CJN449" s="28"/>
      <c r="CJO449" s="28"/>
      <c r="CJP449" s="28"/>
      <c r="CJQ449" s="28"/>
      <c r="CJR449" s="28"/>
      <c r="CJS449" s="28"/>
      <c r="CJT449" s="28"/>
      <c r="CJU449" s="28"/>
      <c r="CJV449" s="28"/>
      <c r="CJW449" s="28"/>
      <c r="CJX449" s="28"/>
      <c r="CJY449" s="28"/>
      <c r="CJZ449" s="28"/>
      <c r="CKA449" s="28"/>
      <c r="CKB449" s="28"/>
      <c r="CKC449" s="28"/>
      <c r="CKD449" s="28"/>
      <c r="CKE449" s="28"/>
      <c r="CKF449" s="28"/>
      <c r="CKG449" s="28"/>
      <c r="CKH449" s="28"/>
      <c r="CKI449" s="28"/>
      <c r="CKJ449" s="28"/>
      <c r="CKK449" s="28"/>
      <c r="CKL449" s="28"/>
      <c r="CKM449" s="28"/>
      <c r="CKN449" s="28"/>
      <c r="CKO449" s="28"/>
      <c r="CKP449" s="28"/>
      <c r="CKQ449" s="28"/>
      <c r="CKR449" s="28"/>
      <c r="CKS449" s="28"/>
      <c r="CKT449" s="28"/>
      <c r="CKU449" s="28"/>
      <c r="CKV449" s="28"/>
      <c r="CKW449" s="28"/>
      <c r="CKX449" s="28"/>
      <c r="CKY449" s="28"/>
      <c r="CKZ449" s="28"/>
      <c r="CLA449" s="28"/>
      <c r="CLB449" s="28"/>
      <c r="CLC449" s="28"/>
      <c r="CLD449" s="28"/>
      <c r="CLE449" s="28"/>
      <c r="CLF449" s="28"/>
      <c r="CLG449" s="28"/>
      <c r="CLH449" s="28"/>
      <c r="CLI449" s="28"/>
      <c r="CLJ449" s="28"/>
      <c r="CLK449" s="28"/>
      <c r="CLL449" s="28"/>
      <c r="CLM449" s="28"/>
      <c r="CLN449" s="28"/>
      <c r="CLO449" s="28"/>
      <c r="CLP449" s="28"/>
      <c r="CLQ449" s="28"/>
      <c r="CLR449" s="28"/>
      <c r="CLS449" s="28"/>
      <c r="CLT449" s="28"/>
      <c r="CLU449" s="28"/>
      <c r="CLV449" s="28"/>
      <c r="CLW449" s="28"/>
      <c r="CLX449" s="28"/>
      <c r="CLY449" s="28"/>
      <c r="CLZ449" s="28"/>
      <c r="CMA449" s="28"/>
      <c r="CMB449" s="28"/>
      <c r="CMC449" s="28"/>
      <c r="CMD449" s="28"/>
      <c r="CME449" s="28"/>
      <c r="CMF449" s="28"/>
      <c r="CMG449" s="28"/>
      <c r="CMH449" s="28"/>
      <c r="CMI449" s="28"/>
      <c r="CMJ449" s="28"/>
      <c r="CMK449" s="28"/>
      <c r="CML449" s="28"/>
      <c r="CMM449" s="28"/>
      <c r="CMN449" s="28"/>
      <c r="CMO449" s="28"/>
      <c r="CMP449" s="28"/>
      <c r="CMQ449" s="28"/>
      <c r="CMR449" s="28"/>
      <c r="CMS449" s="28"/>
      <c r="CMT449" s="28"/>
      <c r="CMU449" s="28"/>
      <c r="CMV449" s="28"/>
      <c r="CMW449" s="28"/>
      <c r="CMX449" s="28"/>
      <c r="CMY449" s="28"/>
      <c r="CMZ449" s="28"/>
      <c r="CNA449" s="28"/>
      <c r="CNB449" s="28"/>
      <c r="CNC449" s="28"/>
      <c r="CND449" s="28"/>
      <c r="CNE449" s="28"/>
      <c r="CNF449" s="28"/>
      <c r="CNG449" s="28"/>
      <c r="CNH449" s="28"/>
      <c r="CNI449" s="28"/>
      <c r="CNJ449" s="28"/>
      <c r="CNK449" s="28"/>
      <c r="CNL449" s="28"/>
      <c r="CNM449" s="28"/>
      <c r="CNN449" s="28"/>
      <c r="CNO449" s="28"/>
      <c r="CNP449" s="28"/>
      <c r="CNQ449" s="28"/>
      <c r="CNR449" s="28"/>
      <c r="CNS449" s="28"/>
      <c r="CNT449" s="28"/>
      <c r="CNU449" s="28"/>
      <c r="CNV449" s="28"/>
      <c r="CNW449" s="28"/>
      <c r="CNX449" s="28"/>
      <c r="CNY449" s="28"/>
      <c r="CNZ449" s="28"/>
      <c r="COA449" s="28"/>
      <c r="COB449" s="28"/>
      <c r="COC449" s="28"/>
      <c r="COD449" s="28"/>
      <c r="COE449" s="28"/>
      <c r="COF449" s="28"/>
      <c r="COG449" s="28"/>
      <c r="COH449" s="28"/>
      <c r="COI449" s="28"/>
      <c r="COJ449" s="28"/>
      <c r="COK449" s="28"/>
      <c r="COL449" s="28"/>
      <c r="COM449" s="28"/>
      <c r="CON449" s="28"/>
      <c r="COO449" s="28"/>
      <c r="COP449" s="28"/>
      <c r="COQ449" s="28"/>
      <c r="COR449" s="28"/>
      <c r="COS449" s="28"/>
      <c r="COT449" s="28"/>
      <c r="COU449" s="28"/>
      <c r="COV449" s="28"/>
      <c r="COW449" s="28"/>
      <c r="COX449" s="28"/>
      <c r="COY449" s="28"/>
      <c r="COZ449" s="28"/>
      <c r="CPA449" s="28"/>
      <c r="CPB449" s="28"/>
      <c r="CPC449" s="28"/>
      <c r="CPD449" s="28"/>
      <c r="CPE449" s="28"/>
      <c r="CPF449" s="28"/>
      <c r="CPG449" s="28"/>
      <c r="CPH449" s="28"/>
      <c r="CPI449" s="28"/>
      <c r="CPJ449" s="28"/>
      <c r="CPK449" s="28"/>
      <c r="CPL449" s="28"/>
      <c r="CPM449" s="28"/>
      <c r="CPN449" s="28"/>
      <c r="CPO449" s="28"/>
      <c r="CPP449" s="28"/>
      <c r="CPQ449" s="28"/>
      <c r="CPR449" s="28"/>
      <c r="CPS449" s="28"/>
      <c r="CPT449" s="28"/>
      <c r="CPU449" s="28"/>
      <c r="CPV449" s="28"/>
      <c r="CPW449" s="28"/>
      <c r="CPX449" s="28"/>
      <c r="CPY449" s="28"/>
      <c r="CPZ449" s="28"/>
      <c r="CQA449" s="28"/>
      <c r="CQB449" s="28"/>
      <c r="CQC449" s="28"/>
      <c r="CQD449" s="28"/>
      <c r="CQE449" s="28"/>
      <c r="CQF449" s="28"/>
      <c r="CQG449" s="28"/>
      <c r="CQH449" s="28"/>
      <c r="CQI449" s="28"/>
      <c r="CQJ449" s="28"/>
      <c r="CQK449" s="28"/>
      <c r="CQL449" s="28"/>
      <c r="CQM449" s="28"/>
      <c r="CQN449" s="28"/>
      <c r="CQO449" s="28"/>
      <c r="CQP449" s="28"/>
      <c r="CQQ449" s="28"/>
      <c r="CQR449" s="28"/>
      <c r="CQS449" s="28"/>
      <c r="CQT449" s="28"/>
      <c r="CQU449" s="28"/>
      <c r="CQV449" s="28"/>
      <c r="CQW449" s="28"/>
      <c r="CQX449" s="28"/>
      <c r="CQY449" s="28"/>
      <c r="CQZ449" s="28"/>
      <c r="CRA449" s="28"/>
      <c r="CRB449" s="28"/>
      <c r="CRC449" s="28"/>
      <c r="CRD449" s="28"/>
      <c r="CRE449" s="28"/>
      <c r="CRF449" s="28"/>
      <c r="CRG449" s="28"/>
      <c r="CRH449" s="28"/>
      <c r="CRI449" s="28"/>
      <c r="CRJ449" s="28"/>
      <c r="CRK449" s="28"/>
      <c r="CRL449" s="28"/>
      <c r="CRM449" s="28"/>
      <c r="CRN449" s="28"/>
      <c r="CRO449" s="28"/>
      <c r="CRP449" s="28"/>
      <c r="CRQ449" s="28"/>
      <c r="CRR449" s="28"/>
      <c r="CRS449" s="28"/>
      <c r="CRT449" s="28"/>
      <c r="CRU449" s="28"/>
      <c r="CRV449" s="28"/>
      <c r="CRW449" s="28"/>
      <c r="CRX449" s="28"/>
      <c r="CRY449" s="28"/>
      <c r="CRZ449" s="28"/>
      <c r="CSA449" s="28"/>
      <c r="CSB449" s="28"/>
      <c r="CSC449" s="28"/>
      <c r="CSD449" s="28"/>
      <c r="CSE449" s="28"/>
      <c r="CSF449" s="28"/>
      <c r="CSG449" s="28"/>
      <c r="CSH449" s="28"/>
      <c r="CSI449" s="28"/>
      <c r="CSJ449" s="28"/>
      <c r="CSK449" s="28"/>
      <c r="CSL449" s="28"/>
      <c r="CSM449" s="28"/>
      <c r="CSN449" s="28"/>
      <c r="CSO449" s="28"/>
      <c r="CSP449" s="28"/>
      <c r="CSQ449" s="28"/>
      <c r="CSR449" s="28"/>
      <c r="CSS449" s="28"/>
      <c r="CST449" s="28"/>
      <c r="CSU449" s="28"/>
      <c r="CSV449" s="28"/>
      <c r="CSW449" s="28"/>
      <c r="CSX449" s="28"/>
      <c r="CSY449" s="28"/>
      <c r="CSZ449" s="28"/>
      <c r="CTA449" s="28"/>
      <c r="CTB449" s="28"/>
      <c r="CTC449" s="28"/>
      <c r="CTD449" s="28"/>
      <c r="CTE449" s="28"/>
      <c r="CTF449" s="28"/>
      <c r="CTG449" s="28"/>
      <c r="CTH449" s="28"/>
      <c r="CTI449" s="28"/>
      <c r="CTJ449" s="28"/>
      <c r="CTK449" s="28"/>
      <c r="CTL449" s="28"/>
      <c r="CTM449" s="28"/>
      <c r="CTN449" s="28"/>
      <c r="CTO449" s="28"/>
      <c r="CTP449" s="28"/>
      <c r="CTQ449" s="28"/>
      <c r="CTR449" s="28"/>
      <c r="CTS449" s="28"/>
      <c r="CTT449" s="28"/>
      <c r="CTU449" s="28"/>
      <c r="CTV449" s="28"/>
      <c r="CTW449" s="28"/>
      <c r="CTX449" s="28"/>
      <c r="CTY449" s="28"/>
      <c r="CTZ449" s="28"/>
      <c r="CUA449" s="28"/>
      <c r="CUB449" s="28"/>
      <c r="CUC449" s="28"/>
      <c r="CUD449" s="28"/>
      <c r="CUE449" s="28"/>
      <c r="CUF449" s="28"/>
      <c r="CUG449" s="28"/>
      <c r="CUH449" s="28"/>
      <c r="CUI449" s="28"/>
      <c r="CUJ449" s="28"/>
      <c r="CUK449" s="28"/>
      <c r="CUL449" s="28"/>
      <c r="CUM449" s="28"/>
      <c r="CUN449" s="28"/>
      <c r="CUO449" s="28"/>
      <c r="CUP449" s="28"/>
      <c r="CUQ449" s="28"/>
      <c r="CUR449" s="28"/>
      <c r="CUS449" s="28"/>
      <c r="CUT449" s="28"/>
      <c r="CUU449" s="28"/>
      <c r="CUV449" s="28"/>
      <c r="CUW449" s="28"/>
      <c r="CUX449" s="28"/>
      <c r="CUY449" s="28"/>
      <c r="CUZ449" s="28"/>
      <c r="CVA449" s="28"/>
      <c r="CVB449" s="28"/>
      <c r="CVC449" s="28"/>
      <c r="CVD449" s="28"/>
      <c r="CVE449" s="28"/>
      <c r="CVF449" s="28"/>
      <c r="CVG449" s="28"/>
      <c r="CVH449" s="28"/>
      <c r="CVI449" s="28"/>
      <c r="CVJ449" s="28"/>
      <c r="CVK449" s="28"/>
      <c r="CVL449" s="28"/>
      <c r="CVM449" s="28"/>
      <c r="CVN449" s="28"/>
      <c r="CVO449" s="28"/>
      <c r="CVP449" s="28"/>
      <c r="CVQ449" s="28"/>
      <c r="CVR449" s="28"/>
      <c r="CVS449" s="28"/>
      <c r="CVT449" s="28"/>
      <c r="CVU449" s="28"/>
      <c r="CVV449" s="28"/>
      <c r="CVW449" s="28"/>
      <c r="CVX449" s="28"/>
      <c r="CVY449" s="28"/>
      <c r="CVZ449" s="28"/>
      <c r="CWA449" s="28"/>
      <c r="CWB449" s="28"/>
      <c r="CWC449" s="28"/>
      <c r="CWD449" s="28"/>
      <c r="CWE449" s="28"/>
      <c r="CWF449" s="28"/>
      <c r="CWG449" s="28"/>
      <c r="CWH449" s="28"/>
      <c r="CWI449" s="28"/>
      <c r="CWJ449" s="28"/>
      <c r="CWK449" s="28"/>
      <c r="CWL449" s="28"/>
      <c r="CWM449" s="28"/>
      <c r="CWN449" s="28"/>
      <c r="CWO449" s="28"/>
      <c r="CWP449" s="28"/>
      <c r="CWQ449" s="28"/>
      <c r="CWR449" s="28"/>
      <c r="CWS449" s="28"/>
      <c r="CWT449" s="28"/>
      <c r="CWU449" s="28"/>
      <c r="CWV449" s="28"/>
      <c r="CWW449" s="28"/>
      <c r="CWX449" s="28"/>
      <c r="CWY449" s="28"/>
      <c r="CWZ449" s="28"/>
      <c r="CXA449" s="28"/>
      <c r="CXB449" s="28"/>
      <c r="CXC449" s="28"/>
      <c r="CXD449" s="28"/>
      <c r="CXE449" s="28"/>
      <c r="CXF449" s="28"/>
      <c r="CXG449" s="28"/>
      <c r="CXH449" s="28"/>
      <c r="CXI449" s="28"/>
      <c r="CXJ449" s="28"/>
      <c r="CXK449" s="28"/>
      <c r="CXL449" s="28"/>
      <c r="CXM449" s="28"/>
      <c r="CXN449" s="28"/>
      <c r="CXO449" s="28"/>
      <c r="CXP449" s="28"/>
      <c r="CXQ449" s="28"/>
      <c r="CXR449" s="28"/>
      <c r="CXS449" s="28"/>
      <c r="CXT449" s="28"/>
      <c r="CXU449" s="28"/>
      <c r="CXV449" s="28"/>
      <c r="CXW449" s="28"/>
      <c r="CXX449" s="28"/>
      <c r="CXY449" s="28"/>
      <c r="CXZ449" s="28"/>
      <c r="CYA449" s="28"/>
      <c r="CYB449" s="28"/>
      <c r="CYC449" s="28"/>
      <c r="CYD449" s="28"/>
      <c r="CYE449" s="28"/>
      <c r="CYF449" s="28"/>
      <c r="CYG449" s="28"/>
      <c r="CYH449" s="28"/>
      <c r="CYI449" s="28"/>
      <c r="CYJ449" s="28"/>
      <c r="CYK449" s="28"/>
      <c r="CYL449" s="28"/>
      <c r="CYM449" s="28"/>
      <c r="CYN449" s="28"/>
      <c r="CYO449" s="28"/>
      <c r="CYP449" s="28"/>
      <c r="CYQ449" s="28"/>
      <c r="CYR449" s="28"/>
      <c r="CYS449" s="28"/>
      <c r="CYT449" s="28"/>
      <c r="CYU449" s="28"/>
      <c r="CYV449" s="28"/>
      <c r="CYW449" s="28"/>
      <c r="CYX449" s="28"/>
      <c r="CYY449" s="28"/>
      <c r="CYZ449" s="28"/>
      <c r="CZA449" s="28"/>
      <c r="CZB449" s="28"/>
      <c r="CZC449" s="28"/>
      <c r="CZD449" s="28"/>
      <c r="CZE449" s="28"/>
      <c r="CZF449" s="28"/>
      <c r="CZG449" s="28"/>
      <c r="CZH449" s="28"/>
      <c r="CZI449" s="28"/>
      <c r="CZJ449" s="28"/>
      <c r="CZK449" s="28"/>
      <c r="CZL449" s="28"/>
      <c r="CZM449" s="28"/>
      <c r="CZN449" s="28"/>
      <c r="CZO449" s="28"/>
      <c r="CZP449" s="28"/>
      <c r="CZQ449" s="28"/>
      <c r="CZR449" s="28"/>
      <c r="CZS449" s="28"/>
      <c r="CZT449" s="28"/>
      <c r="CZU449" s="28"/>
      <c r="CZV449" s="28"/>
      <c r="CZW449" s="28"/>
      <c r="CZX449" s="28"/>
      <c r="CZY449" s="28"/>
      <c r="CZZ449" s="28"/>
      <c r="DAA449" s="28"/>
      <c r="DAB449" s="28"/>
      <c r="DAC449" s="28"/>
      <c r="DAD449" s="28"/>
      <c r="DAE449" s="28"/>
      <c r="DAF449" s="28"/>
      <c r="DAG449" s="28"/>
      <c r="DAH449" s="28"/>
      <c r="DAI449" s="28"/>
      <c r="DAJ449" s="28"/>
      <c r="DAK449" s="28"/>
      <c r="DAL449" s="28"/>
      <c r="DAM449" s="28"/>
      <c r="DAN449" s="28"/>
      <c r="DAO449" s="28"/>
      <c r="DAP449" s="28"/>
      <c r="DAQ449" s="28"/>
      <c r="DAR449" s="28"/>
      <c r="DAS449" s="28"/>
      <c r="DAT449" s="28"/>
      <c r="DAU449" s="28"/>
      <c r="DAV449" s="28"/>
      <c r="DAW449" s="28"/>
      <c r="DAX449" s="28"/>
      <c r="DAY449" s="28"/>
      <c r="DAZ449" s="28"/>
      <c r="DBA449" s="28"/>
      <c r="DBB449" s="28"/>
      <c r="DBC449" s="28"/>
      <c r="DBD449" s="28"/>
      <c r="DBE449" s="28"/>
      <c r="DBF449" s="28"/>
      <c r="DBG449" s="28"/>
      <c r="DBH449" s="28"/>
      <c r="DBI449" s="28"/>
      <c r="DBJ449" s="28"/>
      <c r="DBK449" s="28"/>
      <c r="DBL449" s="28"/>
      <c r="DBM449" s="28"/>
      <c r="DBN449" s="28"/>
      <c r="DBO449" s="28"/>
      <c r="DBP449" s="28"/>
      <c r="DBQ449" s="28"/>
      <c r="DBR449" s="28"/>
      <c r="DBS449" s="28"/>
      <c r="DBT449" s="28"/>
      <c r="DBU449" s="28"/>
      <c r="DBV449" s="28"/>
      <c r="DBW449" s="28"/>
      <c r="DBX449" s="28"/>
      <c r="DBY449" s="28"/>
      <c r="DBZ449" s="28"/>
      <c r="DCA449" s="28"/>
      <c r="DCB449" s="28"/>
      <c r="DCC449" s="28"/>
      <c r="DCD449" s="28"/>
      <c r="DCE449" s="28"/>
      <c r="DCF449" s="28"/>
      <c r="DCG449" s="28"/>
      <c r="DCH449" s="28"/>
      <c r="DCI449" s="28"/>
      <c r="DCJ449" s="28"/>
      <c r="DCK449" s="28"/>
      <c r="DCL449" s="28"/>
      <c r="DCM449" s="28"/>
      <c r="DCN449" s="28"/>
      <c r="DCO449" s="28"/>
      <c r="DCP449" s="28"/>
      <c r="DCQ449" s="28"/>
      <c r="DCR449" s="28"/>
      <c r="DCS449" s="28"/>
      <c r="DCT449" s="28"/>
      <c r="DCU449" s="28"/>
      <c r="DCV449" s="28"/>
      <c r="DCW449" s="28"/>
      <c r="DCX449" s="28"/>
      <c r="DCY449" s="28"/>
      <c r="DCZ449" s="28"/>
      <c r="DDA449" s="28"/>
      <c r="DDB449" s="28"/>
      <c r="DDC449" s="28"/>
      <c r="DDD449" s="28"/>
      <c r="DDE449" s="28"/>
      <c r="DDF449" s="28"/>
      <c r="DDG449" s="28"/>
      <c r="DDH449" s="28"/>
      <c r="DDI449" s="28"/>
      <c r="DDJ449" s="28"/>
      <c r="DDK449" s="28"/>
      <c r="DDL449" s="28"/>
      <c r="DDM449" s="28"/>
      <c r="DDN449" s="28"/>
      <c r="DDO449" s="28"/>
      <c r="DDP449" s="28"/>
      <c r="DDQ449" s="28"/>
      <c r="DDR449" s="28"/>
      <c r="DDS449" s="28"/>
      <c r="DDT449" s="28"/>
      <c r="DDU449" s="28"/>
      <c r="DDV449" s="28"/>
      <c r="DDW449" s="28"/>
      <c r="DDX449" s="28"/>
      <c r="DDY449" s="28"/>
      <c r="DDZ449" s="28"/>
      <c r="DEA449" s="28"/>
      <c r="DEB449" s="28"/>
      <c r="DEC449" s="28"/>
      <c r="DED449" s="28"/>
      <c r="DEE449" s="28"/>
      <c r="DEF449" s="28"/>
      <c r="DEG449" s="28"/>
      <c r="DEH449" s="28"/>
      <c r="DEI449" s="28"/>
      <c r="DEJ449" s="28"/>
      <c r="DEK449" s="28"/>
      <c r="DEL449" s="28"/>
      <c r="DEM449" s="28"/>
      <c r="DEN449" s="28"/>
      <c r="DEO449" s="28"/>
      <c r="DEP449" s="28"/>
      <c r="DEQ449" s="28"/>
      <c r="DER449" s="28"/>
      <c r="DES449" s="28"/>
      <c r="DET449" s="28"/>
      <c r="DEU449" s="28"/>
      <c r="DEV449" s="28"/>
      <c r="DEW449" s="28"/>
      <c r="DEX449" s="28"/>
      <c r="DEY449" s="28"/>
      <c r="DEZ449" s="28"/>
      <c r="DFA449" s="28"/>
      <c r="DFB449" s="28"/>
      <c r="DFC449" s="28"/>
      <c r="DFD449" s="28"/>
      <c r="DFE449" s="28"/>
      <c r="DFF449" s="28"/>
      <c r="DFG449" s="28"/>
      <c r="DFH449" s="28"/>
      <c r="DFI449" s="28"/>
      <c r="DFJ449" s="28"/>
      <c r="DFK449" s="28"/>
      <c r="DFL449" s="28"/>
      <c r="DFM449" s="28"/>
      <c r="DFN449" s="28"/>
      <c r="DFO449" s="28"/>
      <c r="DFP449" s="28"/>
      <c r="DFQ449" s="28"/>
      <c r="DFR449" s="28"/>
      <c r="DFS449" s="28"/>
      <c r="DFT449" s="28"/>
      <c r="DFU449" s="28"/>
      <c r="DFV449" s="28"/>
      <c r="DFW449" s="28"/>
      <c r="DFX449" s="28"/>
      <c r="DFY449" s="28"/>
      <c r="DFZ449" s="28"/>
      <c r="DGA449" s="28"/>
      <c r="DGB449" s="28"/>
      <c r="DGC449" s="28"/>
      <c r="DGD449" s="28"/>
      <c r="DGE449" s="28"/>
      <c r="DGF449" s="28"/>
      <c r="DGG449" s="28"/>
      <c r="DGH449" s="28"/>
      <c r="DGI449" s="28"/>
      <c r="DGJ449" s="28"/>
      <c r="DGK449" s="28"/>
      <c r="DGL449" s="28"/>
      <c r="DGM449" s="28"/>
      <c r="DGN449" s="28"/>
      <c r="DGO449" s="28"/>
      <c r="DGP449" s="28"/>
      <c r="DGQ449" s="28"/>
      <c r="DGR449" s="28"/>
      <c r="DGS449" s="28"/>
      <c r="DGT449" s="28"/>
      <c r="DGU449" s="28"/>
      <c r="DGV449" s="28"/>
      <c r="DGW449" s="28"/>
      <c r="DGX449" s="28"/>
      <c r="DGY449" s="28"/>
      <c r="DGZ449" s="28"/>
      <c r="DHA449" s="28"/>
      <c r="DHB449" s="28"/>
      <c r="DHC449" s="28"/>
      <c r="DHD449" s="28"/>
      <c r="DHE449" s="28"/>
      <c r="DHF449" s="28"/>
      <c r="DHG449" s="28"/>
      <c r="DHH449" s="28"/>
      <c r="DHI449" s="28"/>
      <c r="DHJ449" s="28"/>
      <c r="DHK449" s="28"/>
      <c r="DHL449" s="28"/>
      <c r="DHM449" s="28"/>
      <c r="DHN449" s="28"/>
      <c r="DHO449" s="28"/>
      <c r="DHP449" s="28"/>
      <c r="DHQ449" s="28"/>
      <c r="DHR449" s="28"/>
      <c r="DHS449" s="28"/>
      <c r="DHT449" s="28"/>
      <c r="DHU449" s="28"/>
      <c r="DHV449" s="28"/>
      <c r="DHW449" s="28"/>
      <c r="DHX449" s="28"/>
      <c r="DHY449" s="28"/>
      <c r="DHZ449" s="28"/>
      <c r="DIA449" s="28"/>
      <c r="DIB449" s="28"/>
      <c r="DIC449" s="28"/>
      <c r="DID449" s="28"/>
      <c r="DIE449" s="28"/>
      <c r="DIF449" s="28"/>
      <c r="DIG449" s="28"/>
      <c r="DIH449" s="28"/>
      <c r="DII449" s="28"/>
      <c r="DIJ449" s="28"/>
      <c r="DIK449" s="28"/>
      <c r="DIL449" s="28"/>
      <c r="DIM449" s="28"/>
      <c r="DIN449" s="28"/>
      <c r="DIO449" s="28"/>
      <c r="DIP449" s="28"/>
      <c r="DIQ449" s="28"/>
      <c r="DIR449" s="28"/>
      <c r="DIS449" s="28"/>
      <c r="DIT449" s="28"/>
      <c r="DIU449" s="28"/>
      <c r="DIV449" s="28"/>
      <c r="DIW449" s="28"/>
      <c r="DIX449" s="28"/>
      <c r="DIY449" s="28"/>
      <c r="DIZ449" s="28"/>
      <c r="DJA449" s="28"/>
      <c r="DJB449" s="28"/>
      <c r="DJC449" s="28"/>
      <c r="DJD449" s="28"/>
      <c r="DJE449" s="28"/>
      <c r="DJF449" s="28"/>
      <c r="DJG449" s="28"/>
      <c r="DJH449" s="28"/>
      <c r="DJI449" s="28"/>
      <c r="DJJ449" s="28"/>
      <c r="DJK449" s="28"/>
      <c r="DJL449" s="28"/>
      <c r="DJM449" s="28"/>
      <c r="DJN449" s="28"/>
      <c r="DJO449" s="28"/>
      <c r="DJP449" s="28"/>
      <c r="DJQ449" s="28"/>
      <c r="DJR449" s="28"/>
      <c r="DJS449" s="28"/>
      <c r="DJT449" s="28"/>
      <c r="DJU449" s="28"/>
      <c r="DJV449" s="28"/>
      <c r="DJW449" s="28"/>
      <c r="DJX449" s="28"/>
      <c r="DJY449" s="28"/>
      <c r="DJZ449" s="28"/>
      <c r="DKA449" s="28"/>
      <c r="DKB449" s="28"/>
      <c r="DKC449" s="28"/>
      <c r="DKD449" s="28"/>
      <c r="DKE449" s="28"/>
      <c r="DKF449" s="28"/>
      <c r="DKG449" s="28"/>
      <c r="DKH449" s="28"/>
      <c r="DKI449" s="28"/>
      <c r="DKJ449" s="28"/>
      <c r="DKK449" s="28"/>
      <c r="DKL449" s="28"/>
      <c r="DKM449" s="28"/>
      <c r="DKN449" s="28"/>
      <c r="DKO449" s="28"/>
      <c r="DKP449" s="28"/>
      <c r="DKQ449" s="28"/>
      <c r="DKR449" s="28"/>
      <c r="DKS449" s="28"/>
      <c r="DKT449" s="28"/>
      <c r="DKU449" s="28"/>
      <c r="DKV449" s="28"/>
      <c r="DKW449" s="28"/>
      <c r="DKX449" s="28"/>
      <c r="DKY449" s="28"/>
      <c r="DKZ449" s="28"/>
      <c r="DLA449" s="28"/>
      <c r="DLB449" s="28"/>
      <c r="DLC449" s="28"/>
      <c r="DLD449" s="28"/>
      <c r="DLE449" s="28"/>
      <c r="DLF449" s="28"/>
      <c r="DLG449" s="28"/>
      <c r="DLH449" s="28"/>
      <c r="DLI449" s="28"/>
      <c r="DLJ449" s="28"/>
      <c r="DLK449" s="28"/>
      <c r="DLL449" s="28"/>
      <c r="DLM449" s="28"/>
      <c r="DLN449" s="28"/>
      <c r="DLO449" s="28"/>
      <c r="DLP449" s="28"/>
      <c r="DLQ449" s="28"/>
      <c r="DLR449" s="28"/>
      <c r="DLS449" s="28"/>
      <c r="DLT449" s="28"/>
      <c r="DLU449" s="28"/>
      <c r="DLV449" s="28"/>
      <c r="DLW449" s="28"/>
      <c r="DLX449" s="28"/>
      <c r="DLY449" s="28"/>
      <c r="DLZ449" s="28"/>
      <c r="DMA449" s="28"/>
      <c r="DMB449" s="28"/>
      <c r="DMC449" s="28"/>
      <c r="DMD449" s="28"/>
      <c r="DME449" s="28"/>
      <c r="DMF449" s="28"/>
      <c r="DMG449" s="28"/>
      <c r="DMH449" s="28"/>
      <c r="DMI449" s="28"/>
      <c r="DMJ449" s="28"/>
      <c r="DMK449" s="28"/>
      <c r="DML449" s="28"/>
      <c r="DMM449" s="28"/>
      <c r="DMN449" s="28"/>
      <c r="DMO449" s="28"/>
      <c r="DMP449" s="28"/>
      <c r="DMQ449" s="28"/>
      <c r="DMR449" s="28"/>
      <c r="DMS449" s="28"/>
      <c r="DMT449" s="28"/>
      <c r="DMU449" s="28"/>
      <c r="DMV449" s="28"/>
      <c r="DMW449" s="28"/>
      <c r="DMX449" s="28"/>
      <c r="DMY449" s="28"/>
      <c r="DMZ449" s="28"/>
      <c r="DNA449" s="28"/>
      <c r="DNB449" s="28"/>
      <c r="DNC449" s="28"/>
      <c r="DND449" s="28"/>
      <c r="DNE449" s="28"/>
      <c r="DNF449" s="28"/>
      <c r="DNG449" s="28"/>
      <c r="DNH449" s="28"/>
      <c r="DNI449" s="28"/>
      <c r="DNJ449" s="28"/>
      <c r="DNK449" s="28"/>
      <c r="DNL449" s="28"/>
      <c r="DNM449" s="28"/>
      <c r="DNN449" s="28"/>
      <c r="DNO449" s="28"/>
      <c r="DNP449" s="28"/>
      <c r="DNQ449" s="28"/>
      <c r="DNR449" s="28"/>
      <c r="DNS449" s="28"/>
      <c r="DNT449" s="28"/>
      <c r="DNU449" s="28"/>
      <c r="DNV449" s="28"/>
      <c r="DNW449" s="28"/>
      <c r="DNX449" s="28"/>
      <c r="DNY449" s="28"/>
      <c r="DNZ449" s="28"/>
      <c r="DOA449" s="28"/>
      <c r="DOB449" s="28"/>
      <c r="DOC449" s="28"/>
      <c r="DOD449" s="28"/>
      <c r="DOE449" s="28"/>
      <c r="DOF449" s="28"/>
      <c r="DOG449" s="28"/>
      <c r="DOH449" s="28"/>
      <c r="DOI449" s="28"/>
      <c r="DOJ449" s="28"/>
      <c r="DOK449" s="28"/>
      <c r="DOL449" s="28"/>
      <c r="DOM449" s="28"/>
      <c r="DON449" s="28"/>
      <c r="DOO449" s="28"/>
      <c r="DOP449" s="28"/>
      <c r="DOQ449" s="28"/>
      <c r="DOR449" s="28"/>
      <c r="DOS449" s="28"/>
      <c r="DOT449" s="28"/>
      <c r="DOU449" s="28"/>
      <c r="DOV449" s="28"/>
      <c r="DOW449" s="28"/>
      <c r="DOX449" s="28"/>
      <c r="DOY449" s="28"/>
      <c r="DOZ449" s="28"/>
      <c r="DPA449" s="28"/>
      <c r="DPB449" s="28"/>
      <c r="DPC449" s="28"/>
      <c r="DPD449" s="28"/>
      <c r="DPE449" s="28"/>
      <c r="DPF449" s="28"/>
      <c r="DPG449" s="28"/>
      <c r="DPH449" s="28"/>
      <c r="DPI449" s="28"/>
      <c r="DPJ449" s="28"/>
      <c r="DPK449" s="28"/>
      <c r="DPL449" s="28"/>
      <c r="DPM449" s="28"/>
      <c r="DPN449" s="28"/>
      <c r="DPO449" s="28"/>
      <c r="DPP449" s="28"/>
      <c r="DPQ449" s="28"/>
      <c r="DPR449" s="28"/>
      <c r="DPS449" s="28"/>
      <c r="DPT449" s="28"/>
      <c r="DPU449" s="28"/>
      <c r="DPV449" s="28"/>
      <c r="DPW449" s="28"/>
      <c r="DPX449" s="28"/>
      <c r="DPY449" s="28"/>
      <c r="DPZ449" s="28"/>
      <c r="DQA449" s="28"/>
      <c r="DQB449" s="28"/>
      <c r="DQC449" s="28"/>
      <c r="DQD449" s="28"/>
      <c r="DQE449" s="28"/>
      <c r="DQF449" s="28"/>
      <c r="DQG449" s="28"/>
      <c r="DQH449" s="28"/>
      <c r="DQI449" s="28"/>
      <c r="DQJ449" s="28"/>
      <c r="DQK449" s="28"/>
      <c r="DQL449" s="28"/>
      <c r="DQM449" s="28"/>
      <c r="DQN449" s="28"/>
      <c r="DQO449" s="28"/>
      <c r="DQP449" s="28"/>
      <c r="DQQ449" s="28"/>
      <c r="DQR449" s="28"/>
      <c r="DQS449" s="28"/>
      <c r="DQT449" s="28"/>
      <c r="DQU449" s="28"/>
      <c r="DQV449" s="28"/>
      <c r="DQW449" s="28"/>
      <c r="DQX449" s="28"/>
      <c r="DQY449" s="28"/>
      <c r="DQZ449" s="28"/>
      <c r="DRA449" s="28"/>
      <c r="DRB449" s="28"/>
      <c r="DRC449" s="28"/>
      <c r="DRD449" s="28"/>
      <c r="DRE449" s="28"/>
      <c r="DRF449" s="28"/>
      <c r="DRG449" s="28"/>
      <c r="DRH449" s="28"/>
      <c r="DRI449" s="28"/>
      <c r="DRJ449" s="28"/>
      <c r="DRK449" s="28"/>
      <c r="DRL449" s="28"/>
      <c r="DRM449" s="28"/>
      <c r="DRN449" s="28"/>
      <c r="DRO449" s="28"/>
      <c r="DRP449" s="28"/>
      <c r="DRQ449" s="28"/>
      <c r="DRR449" s="28"/>
      <c r="DRS449" s="28"/>
      <c r="DRT449" s="28"/>
      <c r="DRU449" s="28"/>
      <c r="DRV449" s="28"/>
      <c r="DRW449" s="28"/>
      <c r="DRX449" s="28"/>
      <c r="DRY449" s="28"/>
      <c r="DRZ449" s="28"/>
      <c r="DSA449" s="28"/>
      <c r="DSB449" s="28"/>
      <c r="DSC449" s="28"/>
      <c r="DSD449" s="28"/>
      <c r="DSE449" s="28"/>
      <c r="DSF449" s="28"/>
      <c r="DSG449" s="28"/>
      <c r="DSH449" s="28"/>
      <c r="DSI449" s="28"/>
      <c r="DSJ449" s="28"/>
      <c r="DSK449" s="28"/>
      <c r="DSL449" s="28"/>
      <c r="DSM449" s="28"/>
      <c r="DSN449" s="28"/>
      <c r="DSO449" s="28"/>
      <c r="DSP449" s="28"/>
      <c r="DSQ449" s="28"/>
      <c r="DSR449" s="28"/>
      <c r="DSS449" s="28"/>
      <c r="DST449" s="28"/>
      <c r="DSU449" s="28"/>
      <c r="DSV449" s="28"/>
      <c r="DSW449" s="28"/>
      <c r="DSX449" s="28"/>
      <c r="DSY449" s="28"/>
      <c r="DSZ449" s="28"/>
      <c r="DTA449" s="28"/>
      <c r="DTB449" s="28"/>
      <c r="DTC449" s="28"/>
      <c r="DTD449" s="28"/>
      <c r="DTE449" s="28"/>
      <c r="DTF449" s="28"/>
      <c r="DTG449" s="28"/>
      <c r="DTH449" s="28"/>
      <c r="DTI449" s="28"/>
      <c r="DTJ449" s="28"/>
      <c r="DTK449" s="28"/>
      <c r="DTL449" s="28"/>
      <c r="DTM449" s="28"/>
      <c r="DTN449" s="28"/>
      <c r="DTO449" s="28"/>
      <c r="DTP449" s="28"/>
      <c r="DTQ449" s="28"/>
      <c r="DTR449" s="28"/>
      <c r="DTS449" s="28"/>
      <c r="DTT449" s="28"/>
      <c r="DTU449" s="28"/>
      <c r="DTV449" s="28"/>
      <c r="DTW449" s="28"/>
      <c r="DTX449" s="28"/>
      <c r="DTY449" s="28"/>
      <c r="DTZ449" s="28"/>
      <c r="DUA449" s="28"/>
      <c r="DUB449" s="28"/>
      <c r="DUC449" s="28"/>
      <c r="DUD449" s="28"/>
      <c r="DUE449" s="28"/>
      <c r="DUF449" s="28"/>
      <c r="DUG449" s="28"/>
      <c r="DUH449" s="28"/>
      <c r="DUI449" s="28"/>
      <c r="DUJ449" s="28"/>
      <c r="DUK449" s="28"/>
      <c r="DUL449" s="28"/>
      <c r="DUM449" s="28"/>
      <c r="DUN449" s="28"/>
      <c r="DUO449" s="28"/>
      <c r="DUP449" s="28"/>
      <c r="DUQ449" s="28"/>
      <c r="DUR449" s="28"/>
      <c r="DUS449" s="28"/>
      <c r="DUT449" s="28"/>
      <c r="DUU449" s="28"/>
      <c r="DUV449" s="28"/>
      <c r="DUW449" s="28"/>
      <c r="DUX449" s="28"/>
      <c r="DUY449" s="28"/>
      <c r="DUZ449" s="28"/>
      <c r="DVA449" s="28"/>
      <c r="DVB449" s="28"/>
      <c r="DVC449" s="28"/>
      <c r="DVD449" s="28"/>
      <c r="DVE449" s="28"/>
      <c r="DVF449" s="28"/>
      <c r="DVG449" s="28"/>
      <c r="DVH449" s="28"/>
      <c r="DVI449" s="28"/>
      <c r="DVJ449" s="28"/>
      <c r="DVK449" s="28"/>
      <c r="DVL449" s="28"/>
      <c r="DVM449" s="28"/>
      <c r="DVN449" s="28"/>
      <c r="DVO449" s="28"/>
      <c r="DVP449" s="28"/>
      <c r="DVQ449" s="28"/>
      <c r="DVR449" s="28"/>
      <c r="DVS449" s="28"/>
      <c r="DVT449" s="28"/>
      <c r="DVU449" s="28"/>
      <c r="DVV449" s="28"/>
      <c r="DVW449" s="28"/>
      <c r="DVX449" s="28"/>
      <c r="DVY449" s="28"/>
      <c r="DVZ449" s="28"/>
      <c r="DWA449" s="28"/>
      <c r="DWB449" s="28"/>
      <c r="DWC449" s="28"/>
      <c r="DWD449" s="28"/>
      <c r="DWE449" s="28"/>
      <c r="DWF449" s="28"/>
      <c r="DWG449" s="28"/>
      <c r="DWH449" s="28"/>
      <c r="DWI449" s="28"/>
      <c r="DWJ449" s="28"/>
      <c r="DWK449" s="28"/>
      <c r="DWL449" s="28"/>
      <c r="DWM449" s="28"/>
      <c r="DWN449" s="28"/>
      <c r="DWO449" s="28"/>
      <c r="DWP449" s="28"/>
      <c r="DWQ449" s="28"/>
      <c r="DWR449" s="28"/>
      <c r="DWS449" s="28"/>
      <c r="DWT449" s="28"/>
      <c r="DWU449" s="28"/>
      <c r="DWV449" s="28"/>
      <c r="DWW449" s="28"/>
      <c r="DWX449" s="28"/>
      <c r="DWY449" s="28"/>
      <c r="DWZ449" s="28"/>
      <c r="DXA449" s="28"/>
      <c r="DXB449" s="28"/>
      <c r="DXC449" s="28"/>
      <c r="DXD449" s="28"/>
      <c r="DXE449" s="28"/>
      <c r="DXF449" s="28"/>
      <c r="DXG449" s="28"/>
      <c r="DXH449" s="28"/>
      <c r="DXI449" s="28"/>
      <c r="DXJ449" s="28"/>
      <c r="DXK449" s="28"/>
      <c r="DXL449" s="28"/>
      <c r="DXM449" s="28"/>
      <c r="DXN449" s="28"/>
      <c r="DXO449" s="28"/>
      <c r="DXP449" s="28"/>
      <c r="DXQ449" s="28"/>
      <c r="DXR449" s="28"/>
      <c r="DXS449" s="28"/>
      <c r="DXT449" s="28"/>
      <c r="DXU449" s="28"/>
      <c r="DXV449" s="28"/>
      <c r="DXW449" s="28"/>
      <c r="DXX449" s="28"/>
      <c r="DXY449" s="28"/>
      <c r="DXZ449" s="28"/>
      <c r="DYA449" s="28"/>
      <c r="DYB449" s="28"/>
      <c r="DYC449" s="28"/>
      <c r="DYD449" s="28"/>
      <c r="DYE449" s="28"/>
      <c r="DYF449" s="28"/>
      <c r="DYG449" s="28"/>
      <c r="DYH449" s="28"/>
      <c r="DYI449" s="28"/>
      <c r="DYJ449" s="28"/>
      <c r="DYK449" s="28"/>
      <c r="DYL449" s="28"/>
      <c r="DYM449" s="28"/>
      <c r="DYN449" s="28"/>
      <c r="DYO449" s="28"/>
      <c r="DYP449" s="28"/>
      <c r="DYQ449" s="28"/>
      <c r="DYR449" s="28"/>
      <c r="DYS449" s="28"/>
      <c r="DYT449" s="28"/>
      <c r="DYU449" s="28"/>
      <c r="DYV449" s="28"/>
      <c r="DYW449" s="28"/>
      <c r="DYX449" s="28"/>
      <c r="DYY449" s="28"/>
      <c r="DYZ449" s="28"/>
      <c r="DZA449" s="28"/>
      <c r="DZB449" s="28"/>
      <c r="DZC449" s="28"/>
      <c r="DZD449" s="28"/>
      <c r="DZE449" s="28"/>
      <c r="DZF449" s="28"/>
      <c r="DZG449" s="28"/>
      <c r="DZH449" s="28"/>
      <c r="DZI449" s="28"/>
      <c r="DZJ449" s="28"/>
      <c r="DZK449" s="28"/>
      <c r="DZL449" s="28"/>
      <c r="DZM449" s="28"/>
      <c r="DZN449" s="28"/>
      <c r="DZO449" s="28"/>
      <c r="DZP449" s="28"/>
      <c r="DZQ449" s="28"/>
      <c r="DZR449" s="28"/>
      <c r="DZS449" s="28"/>
      <c r="DZT449" s="28"/>
      <c r="DZU449" s="28"/>
      <c r="DZV449" s="28"/>
      <c r="DZW449" s="28"/>
      <c r="DZX449" s="28"/>
      <c r="DZY449" s="28"/>
      <c r="DZZ449" s="28"/>
      <c r="EAA449" s="28"/>
      <c r="EAB449" s="28"/>
      <c r="EAC449" s="28"/>
      <c r="EAD449" s="28"/>
      <c r="EAE449" s="28"/>
      <c r="EAF449" s="28"/>
      <c r="EAG449" s="28"/>
      <c r="EAH449" s="28"/>
      <c r="EAI449" s="28"/>
      <c r="EAJ449" s="28"/>
      <c r="EAK449" s="28"/>
      <c r="EAL449" s="28"/>
      <c r="EAM449" s="28"/>
      <c r="EAN449" s="28"/>
      <c r="EAO449" s="28"/>
      <c r="EAP449" s="28"/>
      <c r="EAQ449" s="28"/>
      <c r="EAR449" s="28"/>
      <c r="EAS449" s="28"/>
      <c r="EAT449" s="28"/>
      <c r="EAU449" s="28"/>
      <c r="EAV449" s="28"/>
      <c r="EAW449" s="28"/>
      <c r="EAX449" s="28"/>
      <c r="EAY449" s="28"/>
      <c r="EAZ449" s="28"/>
      <c r="EBA449" s="28"/>
      <c r="EBB449" s="28"/>
      <c r="EBC449" s="28"/>
      <c r="EBD449" s="28"/>
      <c r="EBE449" s="28"/>
      <c r="EBF449" s="28"/>
      <c r="EBG449" s="28"/>
      <c r="EBH449" s="28"/>
      <c r="EBI449" s="28"/>
      <c r="EBJ449" s="28"/>
      <c r="EBK449" s="28"/>
      <c r="EBL449" s="28"/>
      <c r="EBM449" s="28"/>
      <c r="EBN449" s="28"/>
      <c r="EBO449" s="28"/>
      <c r="EBP449" s="28"/>
      <c r="EBQ449" s="28"/>
      <c r="EBR449" s="28"/>
      <c r="EBS449" s="28"/>
      <c r="EBT449" s="28"/>
      <c r="EBU449" s="28"/>
      <c r="EBV449" s="28"/>
      <c r="EBW449" s="28"/>
      <c r="EBX449" s="28"/>
      <c r="EBY449" s="28"/>
      <c r="EBZ449" s="28"/>
      <c r="ECA449" s="28"/>
      <c r="ECB449" s="28"/>
      <c r="ECC449" s="28"/>
      <c r="ECD449" s="28"/>
      <c r="ECE449" s="28"/>
      <c r="ECF449" s="28"/>
      <c r="ECG449" s="28"/>
      <c r="ECH449" s="28"/>
      <c r="ECI449" s="28"/>
      <c r="ECJ449" s="28"/>
      <c r="ECK449" s="28"/>
      <c r="ECL449" s="28"/>
      <c r="ECM449" s="28"/>
      <c r="ECN449" s="28"/>
      <c r="ECO449" s="28"/>
      <c r="ECP449" s="28"/>
      <c r="ECQ449" s="28"/>
      <c r="ECR449" s="28"/>
      <c r="ECS449" s="28"/>
      <c r="ECT449" s="28"/>
      <c r="ECU449" s="28"/>
      <c r="ECV449" s="28"/>
      <c r="ECW449" s="28"/>
      <c r="ECX449" s="28"/>
      <c r="ECY449" s="28"/>
      <c r="ECZ449" s="28"/>
      <c r="EDA449" s="28"/>
      <c r="EDB449" s="28"/>
      <c r="EDC449" s="28"/>
      <c r="EDD449" s="28"/>
      <c r="EDE449" s="28"/>
      <c r="EDF449" s="28"/>
      <c r="EDG449" s="28"/>
      <c r="EDH449" s="28"/>
      <c r="EDI449" s="28"/>
      <c r="EDJ449" s="28"/>
      <c r="EDK449" s="28"/>
      <c r="EDL449" s="28"/>
      <c r="EDM449" s="28"/>
      <c r="EDN449" s="28"/>
      <c r="EDO449" s="28"/>
      <c r="EDP449" s="28"/>
      <c r="EDQ449" s="28"/>
      <c r="EDR449" s="28"/>
      <c r="EDS449" s="28"/>
      <c r="EDT449" s="28"/>
      <c r="EDU449" s="28"/>
      <c r="EDV449" s="28"/>
      <c r="EDW449" s="28"/>
      <c r="EDX449" s="28"/>
      <c r="EDY449" s="28"/>
      <c r="EDZ449" s="28"/>
      <c r="EEA449" s="28"/>
      <c r="EEB449" s="28"/>
      <c r="EEC449" s="28"/>
      <c r="EED449" s="28"/>
      <c r="EEE449" s="28"/>
      <c r="EEF449" s="28"/>
      <c r="EEG449" s="28"/>
      <c r="EEH449" s="28"/>
      <c r="EEI449" s="28"/>
      <c r="EEJ449" s="28"/>
      <c r="EEK449" s="28"/>
      <c r="EEL449" s="28"/>
      <c r="EEM449" s="28"/>
      <c r="EEN449" s="28"/>
      <c r="EEO449" s="28"/>
      <c r="EEP449" s="28"/>
      <c r="EEQ449" s="28"/>
      <c r="EER449" s="28"/>
      <c r="EES449" s="28"/>
      <c r="EET449" s="28"/>
      <c r="EEU449" s="28"/>
      <c r="EEV449" s="28"/>
      <c r="EEW449" s="28"/>
      <c r="EEX449" s="28"/>
      <c r="EEY449" s="28"/>
      <c r="EEZ449" s="28"/>
      <c r="EFA449" s="28"/>
      <c r="EFB449" s="28"/>
      <c r="EFC449" s="28"/>
      <c r="EFD449" s="28"/>
      <c r="EFE449" s="28"/>
      <c r="EFF449" s="28"/>
      <c r="EFG449" s="28"/>
      <c r="EFH449" s="28"/>
      <c r="EFI449" s="28"/>
      <c r="EFJ449" s="28"/>
      <c r="EFK449" s="28"/>
      <c r="EFL449" s="28"/>
      <c r="EFM449" s="28"/>
      <c r="EFN449" s="28"/>
      <c r="EFO449" s="28"/>
      <c r="EFP449" s="28"/>
      <c r="EFQ449" s="28"/>
      <c r="EFR449" s="28"/>
      <c r="EFS449" s="28"/>
      <c r="EFT449" s="28"/>
      <c r="EFU449" s="28"/>
      <c r="EFV449" s="28"/>
      <c r="EFW449" s="28"/>
      <c r="EFX449" s="28"/>
      <c r="EFY449" s="28"/>
      <c r="EFZ449" s="28"/>
      <c r="EGA449" s="28"/>
      <c r="EGB449" s="28"/>
      <c r="EGC449" s="28"/>
      <c r="EGD449" s="28"/>
      <c r="EGE449" s="28"/>
      <c r="EGF449" s="28"/>
      <c r="EGG449" s="28"/>
      <c r="EGH449" s="28"/>
      <c r="EGI449" s="28"/>
      <c r="EGJ449" s="28"/>
      <c r="EGK449" s="28"/>
      <c r="EGL449" s="28"/>
      <c r="EGM449" s="28"/>
      <c r="EGN449" s="28"/>
      <c r="EGO449" s="28"/>
      <c r="EGP449" s="28"/>
      <c r="EGQ449" s="28"/>
      <c r="EGR449" s="28"/>
      <c r="EGS449" s="28"/>
      <c r="EGT449" s="28"/>
      <c r="EGU449" s="28"/>
      <c r="EGV449" s="28"/>
      <c r="EGW449" s="28"/>
      <c r="EGX449" s="28"/>
      <c r="EGY449" s="28"/>
      <c r="EGZ449" s="28"/>
      <c r="EHA449" s="28"/>
      <c r="EHB449" s="28"/>
      <c r="EHC449" s="28"/>
      <c r="EHD449" s="28"/>
      <c r="EHE449" s="28"/>
      <c r="EHF449" s="28"/>
      <c r="EHG449" s="28"/>
      <c r="EHH449" s="28"/>
      <c r="EHI449" s="28"/>
      <c r="EHJ449" s="28"/>
      <c r="EHK449" s="28"/>
      <c r="EHL449" s="28"/>
      <c r="EHM449" s="28"/>
      <c r="EHN449" s="28"/>
      <c r="EHO449" s="28"/>
      <c r="EHP449" s="28"/>
      <c r="EHQ449" s="28"/>
      <c r="EHR449" s="28"/>
      <c r="EHS449" s="28"/>
      <c r="EHT449" s="28"/>
      <c r="EHU449" s="28"/>
      <c r="EHV449" s="28"/>
      <c r="EHW449" s="28"/>
      <c r="EHX449" s="28"/>
      <c r="EHY449" s="28"/>
      <c r="EHZ449" s="28"/>
      <c r="EIA449" s="28"/>
      <c r="EIB449" s="28"/>
      <c r="EIC449" s="28"/>
      <c r="EID449" s="28"/>
      <c r="EIE449" s="28"/>
      <c r="EIF449" s="28"/>
      <c r="EIG449" s="28"/>
      <c r="EIH449" s="28"/>
      <c r="EII449" s="28"/>
      <c r="EIJ449" s="28"/>
      <c r="EIK449" s="28"/>
      <c r="EIL449" s="28"/>
      <c r="EIM449" s="28"/>
      <c r="EIN449" s="28"/>
      <c r="EIO449" s="28"/>
      <c r="EIP449" s="28"/>
      <c r="EIQ449" s="28"/>
      <c r="EIR449" s="28"/>
      <c r="EIS449" s="28"/>
      <c r="EIT449" s="28"/>
      <c r="EIU449" s="28"/>
      <c r="EIV449" s="28"/>
      <c r="EIW449" s="28"/>
      <c r="EIX449" s="28"/>
      <c r="EIY449" s="28"/>
      <c r="EIZ449" s="28"/>
      <c r="EJA449" s="28"/>
      <c r="EJB449" s="28"/>
      <c r="EJC449" s="28"/>
      <c r="EJD449" s="28"/>
      <c r="EJE449" s="28"/>
      <c r="EJF449" s="28"/>
      <c r="EJG449" s="28"/>
      <c r="EJH449" s="28"/>
      <c r="EJI449" s="28"/>
      <c r="EJJ449" s="28"/>
      <c r="EJK449" s="28"/>
      <c r="EJL449" s="28"/>
      <c r="EJM449" s="28"/>
      <c r="EJN449" s="28"/>
      <c r="EJO449" s="28"/>
      <c r="EJP449" s="28"/>
      <c r="EJQ449" s="28"/>
      <c r="EJR449" s="28"/>
      <c r="EJS449" s="28"/>
      <c r="EJT449" s="28"/>
      <c r="EJU449" s="28"/>
      <c r="EJV449" s="28"/>
      <c r="EJW449" s="28"/>
      <c r="EJX449" s="28"/>
      <c r="EJY449" s="28"/>
      <c r="EJZ449" s="28"/>
      <c r="EKA449" s="28"/>
      <c r="EKB449" s="28"/>
      <c r="EKC449" s="28"/>
      <c r="EKD449" s="28"/>
      <c r="EKE449" s="28"/>
      <c r="EKF449" s="28"/>
      <c r="EKG449" s="28"/>
      <c r="EKH449" s="28"/>
      <c r="EKI449" s="28"/>
      <c r="EKJ449" s="28"/>
      <c r="EKK449" s="28"/>
      <c r="EKL449" s="28"/>
      <c r="EKM449" s="28"/>
      <c r="EKN449" s="28"/>
      <c r="EKO449" s="28"/>
      <c r="EKP449" s="28"/>
      <c r="EKQ449" s="28"/>
      <c r="EKR449" s="28"/>
      <c r="EKS449" s="28"/>
      <c r="EKT449" s="28"/>
      <c r="EKU449" s="28"/>
      <c r="EKV449" s="28"/>
      <c r="EKW449" s="28"/>
      <c r="EKX449" s="28"/>
      <c r="EKY449" s="28"/>
      <c r="EKZ449" s="28"/>
      <c r="ELA449" s="28"/>
      <c r="ELB449" s="28"/>
      <c r="ELC449" s="28"/>
      <c r="ELD449" s="28"/>
      <c r="ELE449" s="28"/>
      <c r="ELF449" s="28"/>
      <c r="ELG449" s="28"/>
      <c r="ELH449" s="28"/>
      <c r="ELI449" s="28"/>
      <c r="ELJ449" s="28"/>
      <c r="ELK449" s="28"/>
      <c r="ELL449" s="28"/>
      <c r="ELM449" s="28"/>
      <c r="ELN449" s="28"/>
      <c r="ELO449" s="28"/>
      <c r="ELP449" s="28"/>
      <c r="ELQ449" s="28"/>
      <c r="ELR449" s="28"/>
      <c r="ELS449" s="28"/>
      <c r="ELT449" s="28"/>
      <c r="ELU449" s="28"/>
      <c r="ELV449" s="28"/>
      <c r="ELW449" s="28"/>
      <c r="ELX449" s="28"/>
      <c r="ELY449" s="28"/>
      <c r="ELZ449" s="28"/>
      <c r="EMA449" s="28"/>
      <c r="EMB449" s="28"/>
      <c r="EMC449" s="28"/>
      <c r="EMD449" s="28"/>
      <c r="EME449" s="28"/>
      <c r="EMF449" s="28"/>
      <c r="EMG449" s="28"/>
      <c r="EMH449" s="28"/>
      <c r="EMI449" s="28"/>
      <c r="EMJ449" s="28"/>
      <c r="EMK449" s="28"/>
      <c r="EML449" s="28"/>
      <c r="EMM449" s="28"/>
      <c r="EMN449" s="28"/>
      <c r="EMO449" s="28"/>
      <c r="EMP449" s="28"/>
      <c r="EMQ449" s="28"/>
      <c r="EMR449" s="28"/>
      <c r="EMS449" s="28"/>
      <c r="EMT449" s="28"/>
      <c r="EMU449" s="28"/>
      <c r="EMV449" s="28"/>
      <c r="EMW449" s="28"/>
      <c r="EMX449" s="28"/>
      <c r="EMY449" s="28"/>
      <c r="EMZ449" s="28"/>
      <c r="ENA449" s="28"/>
      <c r="ENB449" s="28"/>
      <c r="ENC449" s="28"/>
      <c r="END449" s="28"/>
      <c r="ENE449" s="28"/>
      <c r="ENF449" s="28"/>
      <c r="ENG449" s="28"/>
      <c r="ENH449" s="28"/>
      <c r="ENI449" s="28"/>
      <c r="ENJ449" s="28"/>
      <c r="ENK449" s="28"/>
      <c r="ENL449" s="28"/>
      <c r="ENM449" s="28"/>
      <c r="ENN449" s="28"/>
      <c r="ENO449" s="28"/>
      <c r="ENP449" s="28"/>
      <c r="ENQ449" s="28"/>
      <c r="ENR449" s="28"/>
      <c r="ENS449" s="28"/>
      <c r="ENT449" s="28"/>
      <c r="ENU449" s="28"/>
      <c r="ENV449" s="28"/>
      <c r="ENW449" s="28"/>
      <c r="ENX449" s="28"/>
      <c r="ENY449" s="28"/>
      <c r="ENZ449" s="28"/>
      <c r="EOA449" s="28"/>
      <c r="EOB449" s="28"/>
      <c r="EOC449" s="28"/>
      <c r="EOD449" s="28"/>
      <c r="EOE449" s="28"/>
      <c r="EOF449" s="28"/>
      <c r="EOG449" s="28"/>
      <c r="EOH449" s="28"/>
      <c r="EOI449" s="28"/>
      <c r="EOJ449" s="28"/>
      <c r="EOK449" s="28"/>
      <c r="EOL449" s="28"/>
      <c r="EOM449" s="28"/>
      <c r="EON449" s="28"/>
      <c r="EOO449" s="28"/>
      <c r="EOP449" s="28"/>
      <c r="EOQ449" s="28"/>
      <c r="EOR449" s="28"/>
      <c r="EOS449" s="28"/>
      <c r="EOT449" s="28"/>
      <c r="EOU449" s="28"/>
      <c r="EOV449" s="28"/>
      <c r="EOW449" s="28"/>
      <c r="EOX449" s="28"/>
      <c r="EOY449" s="28"/>
      <c r="EOZ449" s="28"/>
      <c r="EPA449" s="28"/>
      <c r="EPB449" s="28"/>
      <c r="EPC449" s="28"/>
      <c r="EPD449" s="28"/>
      <c r="EPE449" s="28"/>
      <c r="EPF449" s="28"/>
      <c r="EPG449" s="28"/>
      <c r="EPH449" s="28"/>
      <c r="EPI449" s="28"/>
      <c r="EPJ449" s="28"/>
      <c r="EPK449" s="28"/>
      <c r="EPL449" s="28"/>
      <c r="EPM449" s="28"/>
      <c r="EPN449" s="28"/>
      <c r="EPO449" s="28"/>
      <c r="EPP449" s="28"/>
      <c r="EPQ449" s="28"/>
      <c r="EPR449" s="28"/>
      <c r="EPS449" s="28"/>
      <c r="EPT449" s="28"/>
      <c r="EPU449" s="28"/>
      <c r="EPV449" s="28"/>
      <c r="EPW449" s="28"/>
      <c r="EPX449" s="28"/>
      <c r="EPY449" s="28"/>
      <c r="EPZ449" s="28"/>
      <c r="EQA449" s="28"/>
      <c r="EQB449" s="28"/>
      <c r="EQC449" s="28"/>
      <c r="EQD449" s="28"/>
      <c r="EQE449" s="28"/>
      <c r="EQF449" s="28"/>
      <c r="EQG449" s="28"/>
      <c r="EQH449" s="28"/>
      <c r="EQI449" s="28"/>
      <c r="EQJ449" s="28"/>
      <c r="EQK449" s="28"/>
      <c r="EQL449" s="28"/>
      <c r="EQM449" s="28"/>
      <c r="EQN449" s="28"/>
      <c r="EQO449" s="28"/>
      <c r="EQP449" s="28"/>
      <c r="EQQ449" s="28"/>
      <c r="EQR449" s="28"/>
      <c r="EQS449" s="28"/>
      <c r="EQT449" s="28"/>
      <c r="EQU449" s="28"/>
      <c r="EQV449" s="28"/>
      <c r="EQW449" s="28"/>
      <c r="EQX449" s="28"/>
      <c r="EQY449" s="28"/>
      <c r="EQZ449" s="28"/>
      <c r="ERA449" s="28"/>
      <c r="ERB449" s="28"/>
      <c r="ERC449" s="28"/>
      <c r="ERD449" s="28"/>
      <c r="ERE449" s="28"/>
      <c r="ERF449" s="28"/>
      <c r="ERG449" s="28"/>
      <c r="ERH449" s="28"/>
      <c r="ERI449" s="28"/>
      <c r="ERJ449" s="28"/>
      <c r="ERK449" s="28"/>
      <c r="ERL449" s="28"/>
      <c r="ERM449" s="28"/>
      <c r="ERN449" s="28"/>
      <c r="ERO449" s="28"/>
      <c r="ERP449" s="28"/>
      <c r="ERQ449" s="28"/>
      <c r="ERR449" s="28"/>
      <c r="ERS449" s="28"/>
      <c r="ERT449" s="28"/>
      <c r="ERU449" s="28"/>
      <c r="ERV449" s="28"/>
      <c r="ERW449" s="28"/>
      <c r="ERX449" s="28"/>
      <c r="ERY449" s="28"/>
      <c r="ERZ449" s="28"/>
      <c r="ESA449" s="28"/>
      <c r="ESB449" s="28"/>
      <c r="ESC449" s="28"/>
      <c r="ESD449" s="28"/>
      <c r="ESE449" s="28"/>
      <c r="ESF449" s="28"/>
      <c r="ESG449" s="28"/>
      <c r="ESH449" s="28"/>
      <c r="ESI449" s="28"/>
      <c r="ESJ449" s="28"/>
      <c r="ESK449" s="28"/>
      <c r="ESL449" s="28"/>
      <c r="ESM449" s="28"/>
      <c r="ESN449" s="28"/>
      <c r="ESO449" s="28"/>
      <c r="ESP449" s="28"/>
      <c r="ESQ449" s="28"/>
      <c r="ESR449" s="28"/>
      <c r="ESS449" s="28"/>
      <c r="EST449" s="28"/>
      <c r="ESU449" s="28"/>
      <c r="ESV449" s="28"/>
      <c r="ESW449" s="28"/>
      <c r="ESX449" s="28"/>
      <c r="ESY449" s="28"/>
      <c r="ESZ449" s="28"/>
      <c r="ETA449" s="28"/>
      <c r="ETB449" s="28"/>
      <c r="ETC449" s="28"/>
      <c r="ETD449" s="28"/>
      <c r="ETE449" s="28"/>
      <c r="ETF449" s="28"/>
      <c r="ETG449" s="28"/>
      <c r="ETH449" s="28"/>
      <c r="ETI449" s="28"/>
      <c r="ETJ449" s="28"/>
      <c r="ETK449" s="28"/>
      <c r="ETL449" s="28"/>
      <c r="ETM449" s="28"/>
      <c r="ETN449" s="28"/>
      <c r="ETO449" s="28"/>
      <c r="ETP449" s="28"/>
      <c r="ETQ449" s="28"/>
      <c r="ETR449" s="28"/>
      <c r="ETS449" s="28"/>
      <c r="ETT449" s="28"/>
      <c r="ETU449" s="28"/>
      <c r="ETV449" s="28"/>
      <c r="ETW449" s="28"/>
      <c r="ETX449" s="28"/>
      <c r="ETY449" s="28"/>
      <c r="ETZ449" s="28"/>
      <c r="EUA449" s="28"/>
      <c r="EUB449" s="28"/>
      <c r="EUC449" s="28"/>
      <c r="EUD449" s="28"/>
      <c r="EUE449" s="28"/>
      <c r="EUF449" s="28"/>
      <c r="EUG449" s="28"/>
      <c r="EUH449" s="28"/>
      <c r="EUI449" s="28"/>
      <c r="EUJ449" s="28"/>
      <c r="EUK449" s="28"/>
      <c r="EUL449" s="28"/>
      <c r="EUM449" s="28"/>
      <c r="EUN449" s="28"/>
      <c r="EUO449" s="28"/>
      <c r="EUP449" s="28"/>
      <c r="EUQ449" s="28"/>
      <c r="EUR449" s="28"/>
      <c r="EUS449" s="28"/>
      <c r="EUT449" s="28"/>
      <c r="EUU449" s="28"/>
      <c r="EUV449" s="28"/>
      <c r="EUW449" s="28"/>
      <c r="EUX449" s="28"/>
      <c r="EUY449" s="28"/>
      <c r="EUZ449" s="28"/>
      <c r="EVA449" s="28"/>
      <c r="EVB449" s="28"/>
      <c r="EVC449" s="28"/>
      <c r="EVD449" s="28"/>
      <c r="EVE449" s="28"/>
      <c r="EVF449" s="28"/>
      <c r="EVG449" s="28"/>
      <c r="EVH449" s="28"/>
      <c r="EVI449" s="28"/>
      <c r="EVJ449" s="28"/>
      <c r="EVK449" s="28"/>
      <c r="EVL449" s="28"/>
      <c r="EVM449" s="28"/>
      <c r="EVN449" s="28"/>
      <c r="EVO449" s="28"/>
      <c r="EVP449" s="28"/>
      <c r="EVQ449" s="28"/>
      <c r="EVR449" s="28"/>
      <c r="EVS449" s="28"/>
      <c r="EVT449" s="28"/>
      <c r="EVU449" s="28"/>
      <c r="EVV449" s="28"/>
      <c r="EVW449" s="28"/>
      <c r="EVX449" s="28"/>
      <c r="EVY449" s="28"/>
      <c r="EVZ449" s="28"/>
      <c r="EWA449" s="28"/>
      <c r="EWB449" s="28"/>
      <c r="EWC449" s="28"/>
      <c r="EWD449" s="28"/>
      <c r="EWE449" s="28"/>
      <c r="EWF449" s="28"/>
      <c r="EWG449" s="28"/>
      <c r="EWH449" s="28"/>
      <c r="EWI449" s="28"/>
      <c r="EWJ449" s="28"/>
      <c r="EWK449" s="28"/>
      <c r="EWL449" s="28"/>
      <c r="EWM449" s="28"/>
      <c r="EWN449" s="28"/>
      <c r="EWO449" s="28"/>
      <c r="EWP449" s="28"/>
      <c r="EWQ449" s="28"/>
      <c r="EWR449" s="28"/>
      <c r="EWS449" s="28"/>
      <c r="EWT449" s="28"/>
      <c r="EWU449" s="28"/>
      <c r="EWV449" s="28"/>
      <c r="EWW449" s="28"/>
      <c r="EWX449" s="28"/>
      <c r="EWY449" s="28"/>
      <c r="EWZ449" s="28"/>
      <c r="EXA449" s="28"/>
      <c r="EXB449" s="28"/>
      <c r="EXC449" s="28"/>
      <c r="EXD449" s="28"/>
      <c r="EXE449" s="28"/>
      <c r="EXF449" s="28"/>
      <c r="EXG449" s="28"/>
      <c r="EXH449" s="28"/>
      <c r="EXI449" s="28"/>
      <c r="EXJ449" s="28"/>
      <c r="EXK449" s="28"/>
      <c r="EXL449" s="28"/>
      <c r="EXM449" s="28"/>
      <c r="EXN449" s="28"/>
      <c r="EXO449" s="28"/>
      <c r="EXP449" s="28"/>
      <c r="EXQ449" s="28"/>
      <c r="EXR449" s="28"/>
      <c r="EXS449" s="28"/>
      <c r="EXT449" s="28"/>
      <c r="EXU449" s="28"/>
      <c r="EXV449" s="28"/>
      <c r="EXW449" s="28"/>
      <c r="EXX449" s="28"/>
      <c r="EXY449" s="28"/>
      <c r="EXZ449" s="28"/>
      <c r="EYA449" s="28"/>
      <c r="EYB449" s="28"/>
      <c r="EYC449" s="28"/>
      <c r="EYD449" s="28"/>
      <c r="EYE449" s="28"/>
      <c r="EYF449" s="28"/>
      <c r="EYG449" s="28"/>
      <c r="EYH449" s="28"/>
      <c r="EYI449" s="28"/>
      <c r="EYJ449" s="28"/>
      <c r="EYK449" s="28"/>
      <c r="EYL449" s="28"/>
      <c r="EYM449" s="28"/>
      <c r="EYN449" s="28"/>
      <c r="EYO449" s="28"/>
      <c r="EYP449" s="28"/>
      <c r="EYQ449" s="28"/>
      <c r="EYR449" s="28"/>
      <c r="EYS449" s="28"/>
      <c r="EYT449" s="28"/>
      <c r="EYU449" s="28"/>
      <c r="EYV449" s="28"/>
      <c r="EYW449" s="28"/>
      <c r="EYX449" s="28"/>
      <c r="EYY449" s="28"/>
      <c r="EYZ449" s="28"/>
      <c r="EZA449" s="28"/>
      <c r="EZB449" s="28"/>
      <c r="EZC449" s="28"/>
      <c r="EZD449" s="28"/>
      <c r="EZE449" s="28"/>
      <c r="EZF449" s="28"/>
      <c r="EZG449" s="28"/>
      <c r="EZH449" s="28"/>
      <c r="EZI449" s="28"/>
      <c r="EZJ449" s="28"/>
      <c r="EZK449" s="28"/>
      <c r="EZL449" s="28"/>
      <c r="EZM449" s="28"/>
      <c r="EZN449" s="28"/>
      <c r="EZO449" s="28"/>
      <c r="EZP449" s="28"/>
      <c r="EZQ449" s="28"/>
      <c r="EZR449" s="28"/>
      <c r="EZS449" s="28"/>
      <c r="EZT449" s="28"/>
      <c r="EZU449" s="28"/>
      <c r="EZV449" s="28"/>
      <c r="EZW449" s="28"/>
      <c r="EZX449" s="28"/>
      <c r="EZY449" s="28"/>
      <c r="EZZ449" s="28"/>
      <c r="FAA449" s="28"/>
      <c r="FAB449" s="28"/>
      <c r="FAC449" s="28"/>
      <c r="FAD449" s="28"/>
      <c r="FAE449" s="28"/>
      <c r="FAF449" s="28"/>
      <c r="FAG449" s="28"/>
      <c r="FAH449" s="28"/>
      <c r="FAI449" s="28"/>
      <c r="FAJ449" s="28"/>
      <c r="FAK449" s="28"/>
      <c r="FAL449" s="28"/>
      <c r="FAM449" s="28"/>
      <c r="FAN449" s="28"/>
      <c r="FAO449" s="28"/>
      <c r="FAP449" s="28"/>
      <c r="FAQ449" s="28"/>
      <c r="FAR449" s="28"/>
      <c r="FAS449" s="28"/>
      <c r="FAT449" s="28"/>
      <c r="FAU449" s="28"/>
      <c r="FAV449" s="28"/>
      <c r="FAW449" s="28"/>
      <c r="FAX449" s="28"/>
      <c r="FAY449" s="28"/>
      <c r="FAZ449" s="28"/>
      <c r="FBA449" s="28"/>
      <c r="FBB449" s="28"/>
      <c r="FBC449" s="28"/>
      <c r="FBD449" s="28"/>
      <c r="FBE449" s="28"/>
      <c r="FBF449" s="28"/>
      <c r="FBG449" s="28"/>
      <c r="FBH449" s="28"/>
      <c r="FBI449" s="28"/>
      <c r="FBJ449" s="28"/>
      <c r="FBK449" s="28"/>
      <c r="FBL449" s="28"/>
      <c r="FBM449" s="28"/>
      <c r="FBN449" s="28"/>
      <c r="FBO449" s="28"/>
      <c r="FBP449" s="28"/>
      <c r="FBQ449" s="28"/>
      <c r="FBR449" s="28"/>
      <c r="FBS449" s="28"/>
      <c r="FBT449" s="28"/>
      <c r="FBU449" s="28"/>
      <c r="FBV449" s="28"/>
      <c r="FBW449" s="28"/>
      <c r="FBX449" s="28"/>
      <c r="FBY449" s="28"/>
      <c r="FBZ449" s="28"/>
      <c r="FCA449" s="28"/>
      <c r="FCB449" s="28"/>
      <c r="FCC449" s="28"/>
      <c r="FCD449" s="28"/>
      <c r="FCE449" s="28"/>
      <c r="FCF449" s="28"/>
      <c r="FCG449" s="28"/>
      <c r="FCH449" s="28"/>
      <c r="FCI449" s="28"/>
      <c r="FCJ449" s="28"/>
      <c r="FCK449" s="28"/>
      <c r="FCL449" s="28"/>
      <c r="FCM449" s="28"/>
      <c r="FCN449" s="28"/>
      <c r="FCO449" s="28"/>
      <c r="FCP449" s="28"/>
      <c r="FCQ449" s="28"/>
      <c r="FCR449" s="28"/>
      <c r="FCS449" s="28"/>
      <c r="FCT449" s="28"/>
      <c r="FCU449" s="28"/>
      <c r="FCV449" s="28"/>
      <c r="FCW449" s="28"/>
      <c r="FCX449" s="28"/>
      <c r="FCY449" s="28"/>
      <c r="FCZ449" s="28"/>
      <c r="FDA449" s="28"/>
      <c r="FDB449" s="28"/>
      <c r="FDC449" s="28"/>
      <c r="FDD449" s="28"/>
      <c r="FDE449" s="28"/>
      <c r="FDF449" s="28"/>
      <c r="FDG449" s="28"/>
      <c r="FDH449" s="28"/>
      <c r="FDI449" s="28"/>
      <c r="FDJ449" s="28"/>
      <c r="FDK449" s="28"/>
      <c r="FDL449" s="28"/>
      <c r="FDM449" s="28"/>
      <c r="FDN449" s="28"/>
      <c r="FDO449" s="28"/>
      <c r="FDP449" s="28"/>
      <c r="FDQ449" s="28"/>
      <c r="FDR449" s="28"/>
      <c r="FDS449" s="28"/>
      <c r="FDT449" s="28"/>
      <c r="FDU449" s="28"/>
      <c r="FDV449" s="28"/>
      <c r="FDW449" s="28"/>
      <c r="FDX449" s="28"/>
      <c r="FDY449" s="28"/>
      <c r="FDZ449" s="28"/>
      <c r="FEA449" s="28"/>
      <c r="FEB449" s="28"/>
      <c r="FEC449" s="28"/>
      <c r="FED449" s="28"/>
      <c r="FEE449" s="28"/>
      <c r="FEF449" s="28"/>
      <c r="FEG449" s="28"/>
      <c r="FEH449" s="28"/>
      <c r="FEI449" s="28"/>
      <c r="FEJ449" s="28"/>
      <c r="FEK449" s="28"/>
      <c r="FEL449" s="28"/>
      <c r="FEM449" s="28"/>
      <c r="FEN449" s="28"/>
      <c r="FEO449" s="28"/>
      <c r="FEP449" s="28"/>
      <c r="FEQ449" s="28"/>
      <c r="FER449" s="28"/>
      <c r="FES449" s="28"/>
      <c r="FET449" s="28"/>
      <c r="FEU449" s="28"/>
      <c r="FEV449" s="28"/>
      <c r="FEW449" s="28"/>
      <c r="FEX449" s="28"/>
      <c r="FEY449" s="28"/>
      <c r="FEZ449" s="28"/>
      <c r="FFA449" s="28"/>
      <c r="FFB449" s="28"/>
      <c r="FFC449" s="28"/>
      <c r="FFD449" s="28"/>
      <c r="FFE449" s="28"/>
      <c r="FFF449" s="28"/>
      <c r="FFG449" s="28"/>
      <c r="FFH449" s="28"/>
      <c r="FFI449" s="28"/>
      <c r="FFJ449" s="28"/>
      <c r="FFK449" s="28"/>
      <c r="FFL449" s="28"/>
      <c r="FFM449" s="28"/>
      <c r="FFN449" s="28"/>
      <c r="FFO449" s="28"/>
      <c r="FFP449" s="28"/>
      <c r="FFQ449" s="28"/>
      <c r="FFR449" s="28"/>
      <c r="FFS449" s="28"/>
      <c r="FFT449" s="28"/>
      <c r="FFU449" s="28"/>
      <c r="FFV449" s="28"/>
      <c r="FFW449" s="28"/>
      <c r="FFX449" s="28"/>
      <c r="FFY449" s="28"/>
      <c r="FFZ449" s="28"/>
      <c r="FGA449" s="28"/>
      <c r="FGB449" s="28"/>
      <c r="FGC449" s="28"/>
      <c r="FGD449" s="28"/>
      <c r="FGE449" s="28"/>
      <c r="FGF449" s="28"/>
      <c r="FGG449" s="28"/>
      <c r="FGH449" s="28"/>
      <c r="FGI449" s="28"/>
      <c r="FGJ449" s="28"/>
      <c r="FGK449" s="28"/>
      <c r="FGL449" s="28"/>
      <c r="FGM449" s="28"/>
      <c r="FGN449" s="28"/>
      <c r="FGO449" s="28"/>
      <c r="FGP449" s="28"/>
      <c r="FGQ449" s="28"/>
      <c r="FGR449" s="28"/>
      <c r="FGS449" s="28"/>
      <c r="FGT449" s="28"/>
      <c r="FGU449" s="28"/>
      <c r="FGV449" s="28"/>
      <c r="FGW449" s="28"/>
      <c r="FGX449" s="28"/>
      <c r="FGY449" s="28"/>
      <c r="FGZ449" s="28"/>
      <c r="FHA449" s="28"/>
      <c r="FHB449" s="28"/>
      <c r="FHC449" s="28"/>
      <c r="FHD449" s="28"/>
      <c r="FHE449" s="28"/>
      <c r="FHF449" s="28"/>
      <c r="FHG449" s="28"/>
      <c r="FHH449" s="28"/>
      <c r="FHI449" s="28"/>
      <c r="FHJ449" s="28"/>
      <c r="FHK449" s="28"/>
      <c r="FHL449" s="28"/>
      <c r="FHM449" s="28"/>
      <c r="FHN449" s="28"/>
      <c r="FHO449" s="28"/>
      <c r="FHP449" s="28"/>
      <c r="FHQ449" s="28"/>
      <c r="FHR449" s="28"/>
      <c r="FHS449" s="28"/>
      <c r="FHT449" s="28"/>
      <c r="FHU449" s="28"/>
      <c r="FHV449" s="28"/>
      <c r="FHW449" s="28"/>
      <c r="FHX449" s="28"/>
      <c r="FHY449" s="28"/>
      <c r="FHZ449" s="28"/>
      <c r="FIA449" s="28"/>
      <c r="FIB449" s="28"/>
      <c r="FIC449" s="28"/>
      <c r="FID449" s="28"/>
      <c r="FIE449" s="28"/>
      <c r="FIF449" s="28"/>
      <c r="FIG449" s="28"/>
      <c r="FIH449" s="28"/>
      <c r="FII449" s="28"/>
      <c r="FIJ449" s="28"/>
      <c r="FIK449" s="28"/>
      <c r="FIL449" s="28"/>
      <c r="FIM449" s="28"/>
      <c r="FIN449" s="28"/>
      <c r="FIO449" s="28"/>
      <c r="FIP449" s="28"/>
      <c r="FIQ449" s="28"/>
      <c r="FIR449" s="28"/>
      <c r="FIS449" s="28"/>
      <c r="FIT449" s="28"/>
      <c r="FIU449" s="28"/>
      <c r="FIV449" s="28"/>
      <c r="FIW449" s="28"/>
      <c r="FIX449" s="28"/>
      <c r="FIY449" s="28"/>
      <c r="FIZ449" s="28"/>
      <c r="FJA449" s="28"/>
      <c r="FJB449" s="28"/>
      <c r="FJC449" s="28"/>
      <c r="FJD449" s="28"/>
      <c r="FJE449" s="28"/>
      <c r="FJF449" s="28"/>
      <c r="FJG449" s="28"/>
      <c r="FJH449" s="28"/>
      <c r="FJI449" s="28"/>
      <c r="FJJ449" s="28"/>
      <c r="FJK449" s="28"/>
      <c r="FJL449" s="28"/>
      <c r="FJM449" s="28"/>
      <c r="FJN449" s="28"/>
      <c r="FJO449" s="28"/>
      <c r="FJP449" s="28"/>
      <c r="FJQ449" s="28"/>
      <c r="FJR449" s="28"/>
      <c r="FJS449" s="28"/>
      <c r="FJT449" s="28"/>
      <c r="FJU449" s="28"/>
      <c r="FJV449" s="28"/>
      <c r="FJW449" s="28"/>
      <c r="FJX449" s="28"/>
      <c r="FJY449" s="28"/>
      <c r="FJZ449" s="28"/>
      <c r="FKA449" s="28"/>
      <c r="FKB449" s="28"/>
      <c r="FKC449" s="28"/>
      <c r="FKD449" s="28"/>
      <c r="FKE449" s="28"/>
      <c r="FKF449" s="28"/>
      <c r="FKG449" s="28"/>
      <c r="FKH449" s="28"/>
      <c r="FKI449" s="28"/>
      <c r="FKJ449" s="28"/>
      <c r="FKK449" s="28"/>
      <c r="FKL449" s="28"/>
      <c r="FKM449" s="28"/>
      <c r="FKN449" s="28"/>
      <c r="FKO449" s="28"/>
      <c r="FKP449" s="28"/>
      <c r="FKQ449" s="28"/>
      <c r="FKR449" s="28"/>
      <c r="FKS449" s="28"/>
      <c r="FKT449" s="28"/>
      <c r="FKU449" s="28"/>
      <c r="FKV449" s="28"/>
      <c r="FKW449" s="28"/>
      <c r="FKX449" s="28"/>
      <c r="FKY449" s="28"/>
      <c r="FKZ449" s="28"/>
      <c r="FLA449" s="28"/>
      <c r="FLB449" s="28"/>
      <c r="FLC449" s="28"/>
      <c r="FLD449" s="28"/>
      <c r="FLE449" s="28"/>
      <c r="FLF449" s="28"/>
      <c r="FLG449" s="28"/>
      <c r="FLH449" s="28"/>
      <c r="FLI449" s="28"/>
      <c r="FLJ449" s="28"/>
      <c r="FLK449" s="28"/>
      <c r="FLL449" s="28"/>
      <c r="FLM449" s="28"/>
      <c r="FLN449" s="28"/>
      <c r="FLO449" s="28"/>
      <c r="FLP449" s="28"/>
      <c r="FLQ449" s="28"/>
      <c r="FLR449" s="28"/>
      <c r="FLS449" s="28"/>
      <c r="FLT449" s="28"/>
      <c r="FLU449" s="28"/>
      <c r="FLV449" s="28"/>
      <c r="FLW449" s="28"/>
      <c r="FLX449" s="28"/>
      <c r="FLY449" s="28"/>
      <c r="FLZ449" s="28"/>
      <c r="FMA449" s="28"/>
      <c r="FMB449" s="28"/>
      <c r="FMC449" s="28"/>
      <c r="FMD449" s="28"/>
      <c r="FME449" s="28"/>
      <c r="FMF449" s="28"/>
      <c r="FMG449" s="28"/>
      <c r="FMH449" s="28"/>
      <c r="FMI449" s="28"/>
      <c r="FMJ449" s="28"/>
      <c r="FMK449" s="28"/>
      <c r="FML449" s="28"/>
      <c r="FMM449" s="28"/>
      <c r="FMN449" s="28"/>
      <c r="FMO449" s="28"/>
      <c r="FMP449" s="28"/>
      <c r="FMQ449" s="28"/>
      <c r="FMR449" s="28"/>
      <c r="FMS449" s="28"/>
      <c r="FMT449" s="28"/>
      <c r="FMU449" s="28"/>
      <c r="FMV449" s="28"/>
      <c r="FMW449" s="28"/>
      <c r="FMX449" s="28"/>
      <c r="FMY449" s="28"/>
      <c r="FMZ449" s="28"/>
      <c r="FNA449" s="28"/>
      <c r="FNB449" s="28"/>
      <c r="FNC449" s="28"/>
      <c r="FND449" s="28"/>
      <c r="FNE449" s="28"/>
      <c r="FNF449" s="28"/>
      <c r="FNG449" s="28"/>
      <c r="FNH449" s="28"/>
      <c r="FNI449" s="28"/>
      <c r="FNJ449" s="28"/>
      <c r="FNK449" s="28"/>
      <c r="FNL449" s="28"/>
      <c r="FNM449" s="28"/>
      <c r="FNN449" s="28"/>
      <c r="FNO449" s="28"/>
      <c r="FNP449" s="28"/>
      <c r="FNQ449" s="28"/>
      <c r="FNR449" s="28"/>
      <c r="FNS449" s="28"/>
      <c r="FNT449" s="28"/>
      <c r="FNU449" s="28"/>
      <c r="FNV449" s="28"/>
      <c r="FNW449" s="28"/>
      <c r="FNX449" s="28"/>
      <c r="FNY449" s="28"/>
      <c r="FNZ449" s="28"/>
      <c r="FOA449" s="28"/>
      <c r="FOB449" s="28"/>
      <c r="FOC449" s="28"/>
      <c r="FOD449" s="28"/>
      <c r="FOE449" s="28"/>
      <c r="FOF449" s="28"/>
      <c r="FOG449" s="28"/>
      <c r="FOH449" s="28"/>
      <c r="FOI449" s="28"/>
      <c r="FOJ449" s="28"/>
      <c r="FOK449" s="28"/>
      <c r="FOL449" s="28"/>
      <c r="FOM449" s="28"/>
      <c r="FON449" s="28"/>
      <c r="FOO449" s="28"/>
      <c r="FOP449" s="28"/>
      <c r="FOQ449" s="28"/>
      <c r="FOR449" s="28"/>
      <c r="FOS449" s="28"/>
      <c r="FOT449" s="28"/>
      <c r="FOU449" s="28"/>
      <c r="FOV449" s="28"/>
      <c r="FOW449" s="28"/>
      <c r="FOX449" s="28"/>
      <c r="FOY449" s="28"/>
      <c r="FOZ449" s="28"/>
      <c r="FPA449" s="28"/>
      <c r="FPB449" s="28"/>
      <c r="FPC449" s="28"/>
      <c r="FPD449" s="28"/>
      <c r="FPE449" s="28"/>
      <c r="FPF449" s="28"/>
      <c r="FPG449" s="28"/>
      <c r="FPH449" s="28"/>
      <c r="FPI449" s="28"/>
      <c r="FPJ449" s="28"/>
      <c r="FPK449" s="28"/>
      <c r="FPL449" s="28"/>
      <c r="FPM449" s="28"/>
      <c r="FPN449" s="28"/>
      <c r="FPO449" s="28"/>
      <c r="FPP449" s="28"/>
      <c r="FPQ449" s="28"/>
      <c r="FPR449" s="28"/>
      <c r="FPS449" s="28"/>
      <c r="FPT449" s="28"/>
      <c r="FPU449" s="28"/>
      <c r="FPV449" s="28"/>
      <c r="FPW449" s="28"/>
      <c r="FPX449" s="28"/>
      <c r="FPY449" s="28"/>
      <c r="FPZ449" s="28"/>
      <c r="FQA449" s="28"/>
      <c r="FQB449" s="28"/>
      <c r="FQC449" s="28"/>
      <c r="FQD449" s="28"/>
      <c r="FQE449" s="28"/>
      <c r="FQF449" s="28"/>
      <c r="FQG449" s="28"/>
      <c r="FQH449" s="28"/>
      <c r="FQI449" s="28"/>
      <c r="FQJ449" s="28"/>
      <c r="FQK449" s="28"/>
      <c r="FQL449" s="28"/>
      <c r="FQM449" s="28"/>
      <c r="FQN449" s="28"/>
      <c r="FQO449" s="28"/>
      <c r="FQP449" s="28"/>
      <c r="FQQ449" s="28"/>
      <c r="FQR449" s="28"/>
      <c r="FQS449" s="28"/>
      <c r="FQT449" s="28"/>
      <c r="FQU449" s="28"/>
      <c r="FQV449" s="28"/>
      <c r="FQW449" s="28"/>
      <c r="FQX449" s="28"/>
      <c r="FQY449" s="28"/>
      <c r="FQZ449" s="28"/>
      <c r="FRA449" s="28"/>
      <c r="FRB449" s="28"/>
      <c r="FRC449" s="28"/>
      <c r="FRD449" s="28"/>
      <c r="FRE449" s="28"/>
      <c r="FRF449" s="28"/>
      <c r="FRG449" s="28"/>
      <c r="FRH449" s="28"/>
      <c r="FRI449" s="28"/>
      <c r="FRJ449" s="28"/>
      <c r="FRK449" s="28"/>
      <c r="FRL449" s="28"/>
      <c r="FRM449" s="28"/>
      <c r="FRN449" s="28"/>
      <c r="FRO449" s="28"/>
      <c r="FRP449" s="28"/>
      <c r="FRQ449" s="28"/>
      <c r="FRR449" s="28"/>
      <c r="FRS449" s="28"/>
      <c r="FRT449" s="28"/>
      <c r="FRU449" s="28"/>
      <c r="FRV449" s="28"/>
      <c r="FRW449" s="28"/>
      <c r="FRX449" s="28"/>
      <c r="FRY449" s="28"/>
      <c r="FRZ449" s="28"/>
      <c r="FSA449" s="28"/>
      <c r="FSB449" s="28"/>
      <c r="FSC449" s="28"/>
      <c r="FSD449" s="28"/>
      <c r="FSE449" s="28"/>
      <c r="FSF449" s="28"/>
      <c r="FSG449" s="28"/>
      <c r="FSH449" s="28"/>
      <c r="FSI449" s="28"/>
      <c r="FSJ449" s="28"/>
      <c r="FSK449" s="28"/>
      <c r="FSL449" s="28"/>
      <c r="FSM449" s="28"/>
      <c r="FSN449" s="28"/>
      <c r="FSO449" s="28"/>
      <c r="FSP449" s="28"/>
      <c r="FSQ449" s="28"/>
      <c r="FSR449" s="28"/>
      <c r="FSS449" s="28"/>
      <c r="FST449" s="28"/>
      <c r="FSU449" s="28"/>
      <c r="FSV449" s="28"/>
      <c r="FSW449" s="28"/>
      <c r="FSX449" s="28"/>
      <c r="FSY449" s="28"/>
      <c r="FSZ449" s="28"/>
      <c r="FTA449" s="28"/>
      <c r="FTB449" s="28"/>
      <c r="FTC449" s="28"/>
      <c r="FTD449" s="28"/>
      <c r="FTE449" s="28"/>
      <c r="FTF449" s="28"/>
      <c r="FTG449" s="28"/>
      <c r="FTH449" s="28"/>
      <c r="FTI449" s="28"/>
      <c r="FTJ449" s="28"/>
      <c r="FTK449" s="28"/>
      <c r="FTL449" s="28"/>
      <c r="FTM449" s="28"/>
      <c r="FTN449" s="28"/>
      <c r="FTO449" s="28"/>
      <c r="FTP449" s="28"/>
      <c r="FTQ449" s="28"/>
      <c r="FTR449" s="28"/>
      <c r="FTS449" s="28"/>
      <c r="FTT449" s="28"/>
      <c r="FTU449" s="28"/>
      <c r="FTV449" s="28"/>
      <c r="FTW449" s="28"/>
      <c r="FTX449" s="28"/>
      <c r="FTY449" s="28"/>
      <c r="FTZ449" s="28"/>
      <c r="FUA449" s="28"/>
      <c r="FUB449" s="28"/>
      <c r="FUC449" s="28"/>
      <c r="FUD449" s="28"/>
      <c r="FUE449" s="28"/>
      <c r="FUF449" s="28"/>
      <c r="FUG449" s="28"/>
      <c r="FUH449" s="28"/>
      <c r="FUI449" s="28"/>
      <c r="FUJ449" s="28"/>
      <c r="FUK449" s="28"/>
      <c r="FUL449" s="28"/>
      <c r="FUM449" s="28"/>
      <c r="FUN449" s="28"/>
      <c r="FUO449" s="28"/>
      <c r="FUP449" s="28"/>
      <c r="FUQ449" s="28"/>
      <c r="FUR449" s="28"/>
      <c r="FUS449" s="28"/>
      <c r="FUT449" s="28"/>
      <c r="FUU449" s="28"/>
      <c r="FUV449" s="28"/>
      <c r="FUW449" s="28"/>
      <c r="FUX449" s="28"/>
      <c r="FUY449" s="28"/>
      <c r="FUZ449" s="28"/>
      <c r="FVA449" s="28"/>
      <c r="FVB449" s="28"/>
      <c r="FVC449" s="28"/>
      <c r="FVD449" s="28"/>
      <c r="FVE449" s="28"/>
      <c r="FVF449" s="28"/>
      <c r="FVG449" s="28"/>
      <c r="FVH449" s="28"/>
      <c r="FVI449" s="28"/>
      <c r="FVJ449" s="28"/>
      <c r="FVK449" s="28"/>
      <c r="FVL449" s="28"/>
      <c r="FVM449" s="28"/>
      <c r="FVN449" s="28"/>
      <c r="FVO449" s="28"/>
      <c r="FVP449" s="28"/>
      <c r="FVQ449" s="28"/>
      <c r="FVR449" s="28"/>
      <c r="FVS449" s="28"/>
      <c r="FVT449" s="28"/>
      <c r="FVU449" s="28"/>
      <c r="FVV449" s="28"/>
      <c r="FVW449" s="28"/>
      <c r="FVX449" s="28"/>
      <c r="FVY449" s="28"/>
      <c r="FVZ449" s="28"/>
      <c r="FWA449" s="28"/>
      <c r="FWB449" s="28"/>
      <c r="FWC449" s="28"/>
      <c r="FWD449" s="28"/>
      <c r="FWE449" s="28"/>
      <c r="FWF449" s="28"/>
      <c r="FWG449" s="28"/>
      <c r="FWH449" s="28"/>
      <c r="FWI449" s="28"/>
      <c r="FWJ449" s="28"/>
      <c r="FWK449" s="28"/>
      <c r="FWL449" s="28"/>
      <c r="FWM449" s="28"/>
      <c r="FWN449" s="28"/>
      <c r="FWO449" s="28"/>
      <c r="FWP449" s="28"/>
      <c r="FWQ449" s="28"/>
      <c r="FWR449" s="28"/>
      <c r="FWS449" s="28"/>
      <c r="FWT449" s="28"/>
      <c r="FWU449" s="28"/>
      <c r="FWV449" s="28"/>
      <c r="FWW449" s="28"/>
      <c r="FWX449" s="28"/>
      <c r="FWY449" s="28"/>
      <c r="FWZ449" s="28"/>
      <c r="FXA449" s="28"/>
      <c r="FXB449" s="28"/>
      <c r="FXC449" s="28"/>
      <c r="FXD449" s="28"/>
      <c r="FXE449" s="28"/>
      <c r="FXF449" s="28"/>
      <c r="FXG449" s="28"/>
      <c r="FXH449" s="28"/>
      <c r="FXI449" s="28"/>
      <c r="FXJ449" s="28"/>
      <c r="FXK449" s="28"/>
      <c r="FXL449" s="28"/>
      <c r="FXM449" s="28"/>
      <c r="FXN449" s="28"/>
      <c r="FXO449" s="28"/>
      <c r="FXP449" s="28"/>
      <c r="FXQ449" s="28"/>
      <c r="FXR449" s="28"/>
      <c r="FXS449" s="28"/>
      <c r="FXT449" s="28"/>
      <c r="FXU449" s="28"/>
      <c r="FXV449" s="28"/>
      <c r="FXW449" s="28"/>
      <c r="FXX449" s="28"/>
      <c r="FXY449" s="28"/>
      <c r="FXZ449" s="28"/>
      <c r="FYA449" s="28"/>
      <c r="FYB449" s="28"/>
      <c r="FYC449" s="28"/>
      <c r="FYD449" s="28"/>
      <c r="FYE449" s="28"/>
      <c r="FYF449" s="28"/>
      <c r="FYG449" s="28"/>
      <c r="FYH449" s="28"/>
      <c r="FYI449" s="28"/>
      <c r="FYJ449" s="28"/>
      <c r="FYK449" s="28"/>
      <c r="FYL449" s="28"/>
      <c r="FYM449" s="28"/>
      <c r="FYN449" s="28"/>
      <c r="FYO449" s="28"/>
      <c r="FYP449" s="28"/>
      <c r="FYQ449" s="28"/>
      <c r="FYR449" s="28"/>
      <c r="FYS449" s="28"/>
      <c r="FYT449" s="28"/>
      <c r="FYU449" s="28"/>
      <c r="FYV449" s="28"/>
      <c r="FYW449" s="28"/>
      <c r="FYX449" s="28"/>
      <c r="FYY449" s="28"/>
      <c r="FYZ449" s="28"/>
      <c r="FZA449" s="28"/>
      <c r="FZB449" s="28"/>
      <c r="FZC449" s="28"/>
      <c r="FZD449" s="28"/>
      <c r="FZE449" s="28"/>
      <c r="FZF449" s="28"/>
      <c r="FZG449" s="28"/>
      <c r="FZH449" s="28"/>
      <c r="FZI449" s="28"/>
      <c r="FZJ449" s="28"/>
      <c r="FZK449" s="28"/>
      <c r="FZL449" s="28"/>
      <c r="FZM449" s="28"/>
      <c r="FZN449" s="28"/>
      <c r="FZO449" s="28"/>
      <c r="FZP449" s="28"/>
      <c r="FZQ449" s="28"/>
      <c r="FZR449" s="28"/>
      <c r="FZS449" s="28"/>
      <c r="FZT449" s="28"/>
      <c r="FZU449" s="28"/>
      <c r="FZV449" s="28"/>
      <c r="FZW449" s="28"/>
      <c r="FZX449" s="28"/>
      <c r="FZY449" s="28"/>
      <c r="FZZ449" s="28"/>
      <c r="GAA449" s="28"/>
      <c r="GAB449" s="28"/>
      <c r="GAC449" s="28"/>
      <c r="GAD449" s="28"/>
      <c r="GAE449" s="28"/>
      <c r="GAF449" s="28"/>
      <c r="GAG449" s="28"/>
      <c r="GAH449" s="28"/>
      <c r="GAI449" s="28"/>
      <c r="GAJ449" s="28"/>
      <c r="GAK449" s="28"/>
      <c r="GAL449" s="28"/>
      <c r="GAM449" s="28"/>
      <c r="GAN449" s="28"/>
      <c r="GAO449" s="28"/>
      <c r="GAP449" s="28"/>
      <c r="GAQ449" s="28"/>
      <c r="GAR449" s="28"/>
      <c r="GAS449" s="28"/>
      <c r="GAT449" s="28"/>
      <c r="GAU449" s="28"/>
      <c r="GAV449" s="28"/>
      <c r="GAW449" s="28"/>
      <c r="GAX449" s="28"/>
      <c r="GAY449" s="28"/>
      <c r="GAZ449" s="28"/>
      <c r="GBA449" s="28"/>
      <c r="GBB449" s="28"/>
      <c r="GBC449" s="28"/>
      <c r="GBD449" s="28"/>
      <c r="GBE449" s="28"/>
      <c r="GBF449" s="28"/>
      <c r="GBG449" s="28"/>
      <c r="GBH449" s="28"/>
      <c r="GBI449" s="28"/>
      <c r="GBJ449" s="28"/>
      <c r="GBK449" s="28"/>
      <c r="GBL449" s="28"/>
      <c r="GBM449" s="28"/>
      <c r="GBN449" s="28"/>
      <c r="GBO449" s="28"/>
      <c r="GBP449" s="28"/>
      <c r="GBQ449" s="28"/>
      <c r="GBR449" s="28"/>
      <c r="GBS449" s="28"/>
      <c r="GBT449" s="28"/>
      <c r="GBU449" s="28"/>
      <c r="GBV449" s="28"/>
      <c r="GBW449" s="28"/>
      <c r="GBX449" s="28"/>
      <c r="GBY449" s="28"/>
      <c r="GBZ449" s="28"/>
      <c r="GCA449" s="28"/>
      <c r="GCB449" s="28"/>
      <c r="GCC449" s="28"/>
      <c r="GCD449" s="28"/>
      <c r="GCE449" s="28"/>
      <c r="GCF449" s="28"/>
      <c r="GCG449" s="28"/>
      <c r="GCH449" s="28"/>
      <c r="GCI449" s="28"/>
      <c r="GCJ449" s="28"/>
      <c r="GCK449" s="28"/>
      <c r="GCL449" s="28"/>
      <c r="GCM449" s="28"/>
      <c r="GCN449" s="28"/>
      <c r="GCO449" s="28"/>
      <c r="GCP449" s="28"/>
      <c r="GCQ449" s="28"/>
      <c r="GCR449" s="28"/>
      <c r="GCS449" s="28"/>
      <c r="GCT449" s="28"/>
      <c r="GCU449" s="28"/>
      <c r="GCV449" s="28"/>
      <c r="GCW449" s="28"/>
      <c r="GCX449" s="28"/>
      <c r="GCY449" s="28"/>
      <c r="GCZ449" s="28"/>
      <c r="GDA449" s="28"/>
      <c r="GDB449" s="28"/>
      <c r="GDC449" s="28"/>
      <c r="GDD449" s="28"/>
      <c r="GDE449" s="28"/>
      <c r="GDF449" s="28"/>
      <c r="GDG449" s="28"/>
      <c r="GDH449" s="28"/>
      <c r="GDI449" s="28"/>
      <c r="GDJ449" s="28"/>
      <c r="GDK449" s="28"/>
      <c r="GDL449" s="28"/>
      <c r="GDM449" s="28"/>
      <c r="GDN449" s="28"/>
      <c r="GDO449" s="28"/>
      <c r="GDP449" s="28"/>
      <c r="GDQ449" s="28"/>
      <c r="GDR449" s="28"/>
      <c r="GDS449" s="28"/>
      <c r="GDT449" s="28"/>
      <c r="GDU449" s="28"/>
      <c r="GDV449" s="28"/>
      <c r="GDW449" s="28"/>
      <c r="GDX449" s="28"/>
      <c r="GDY449" s="28"/>
      <c r="GDZ449" s="28"/>
      <c r="GEA449" s="28"/>
      <c r="GEB449" s="28"/>
      <c r="GEC449" s="28"/>
      <c r="GED449" s="28"/>
      <c r="GEE449" s="28"/>
      <c r="GEF449" s="28"/>
      <c r="GEG449" s="28"/>
      <c r="GEH449" s="28"/>
      <c r="GEI449" s="28"/>
      <c r="GEJ449" s="28"/>
      <c r="GEK449" s="28"/>
      <c r="GEL449" s="28"/>
      <c r="GEM449" s="28"/>
      <c r="GEN449" s="28"/>
      <c r="GEO449" s="28"/>
      <c r="GEP449" s="28"/>
      <c r="GEQ449" s="28"/>
      <c r="GER449" s="28"/>
      <c r="GES449" s="28"/>
      <c r="GET449" s="28"/>
      <c r="GEU449" s="28"/>
      <c r="GEV449" s="28"/>
      <c r="GEW449" s="28"/>
      <c r="GEX449" s="28"/>
      <c r="GEY449" s="28"/>
      <c r="GEZ449" s="28"/>
      <c r="GFA449" s="28"/>
      <c r="GFB449" s="28"/>
      <c r="GFC449" s="28"/>
      <c r="GFD449" s="28"/>
      <c r="GFE449" s="28"/>
      <c r="GFF449" s="28"/>
      <c r="GFG449" s="28"/>
      <c r="GFH449" s="28"/>
      <c r="GFI449" s="28"/>
      <c r="GFJ449" s="28"/>
      <c r="GFK449" s="28"/>
      <c r="GFL449" s="28"/>
      <c r="GFM449" s="28"/>
      <c r="GFN449" s="28"/>
      <c r="GFO449" s="28"/>
      <c r="GFP449" s="28"/>
      <c r="GFQ449" s="28"/>
      <c r="GFR449" s="28"/>
      <c r="GFS449" s="28"/>
      <c r="GFT449" s="28"/>
      <c r="GFU449" s="28"/>
      <c r="GFV449" s="28"/>
      <c r="GFW449" s="28"/>
      <c r="GFX449" s="28"/>
      <c r="GFY449" s="28"/>
      <c r="GFZ449" s="28"/>
      <c r="GGA449" s="28"/>
      <c r="GGB449" s="28"/>
      <c r="GGC449" s="28"/>
      <c r="GGD449" s="28"/>
      <c r="GGE449" s="28"/>
      <c r="GGF449" s="28"/>
      <c r="GGG449" s="28"/>
      <c r="GGH449" s="28"/>
      <c r="GGI449" s="28"/>
      <c r="GGJ449" s="28"/>
      <c r="GGK449" s="28"/>
      <c r="GGL449" s="28"/>
      <c r="GGM449" s="28"/>
      <c r="GGN449" s="28"/>
      <c r="GGO449" s="28"/>
      <c r="GGP449" s="28"/>
      <c r="GGQ449" s="28"/>
      <c r="GGR449" s="28"/>
      <c r="GGS449" s="28"/>
      <c r="GGT449" s="28"/>
      <c r="GGU449" s="28"/>
      <c r="GGV449" s="28"/>
      <c r="GGW449" s="28"/>
      <c r="GGX449" s="28"/>
      <c r="GGY449" s="28"/>
      <c r="GGZ449" s="28"/>
      <c r="GHA449" s="28"/>
      <c r="GHB449" s="28"/>
      <c r="GHC449" s="28"/>
      <c r="GHD449" s="28"/>
      <c r="GHE449" s="28"/>
      <c r="GHF449" s="28"/>
      <c r="GHG449" s="28"/>
      <c r="GHH449" s="28"/>
      <c r="GHI449" s="28"/>
      <c r="GHJ449" s="28"/>
      <c r="GHK449" s="28"/>
      <c r="GHL449" s="28"/>
      <c r="GHM449" s="28"/>
      <c r="GHN449" s="28"/>
      <c r="GHO449" s="28"/>
      <c r="GHP449" s="28"/>
      <c r="GHQ449" s="28"/>
      <c r="GHR449" s="28"/>
      <c r="GHS449" s="28"/>
      <c r="GHT449" s="28"/>
      <c r="GHU449" s="28"/>
      <c r="GHV449" s="28"/>
      <c r="GHW449" s="28"/>
      <c r="GHX449" s="28"/>
      <c r="GHY449" s="28"/>
      <c r="GHZ449" s="28"/>
      <c r="GIA449" s="28"/>
      <c r="GIB449" s="28"/>
      <c r="GIC449" s="28"/>
      <c r="GID449" s="28"/>
      <c r="GIE449" s="28"/>
      <c r="GIF449" s="28"/>
      <c r="GIG449" s="28"/>
      <c r="GIH449" s="28"/>
      <c r="GII449" s="28"/>
      <c r="GIJ449" s="28"/>
      <c r="GIK449" s="28"/>
      <c r="GIL449" s="28"/>
      <c r="GIM449" s="28"/>
      <c r="GIN449" s="28"/>
      <c r="GIO449" s="28"/>
      <c r="GIP449" s="28"/>
      <c r="GIQ449" s="28"/>
      <c r="GIR449" s="28"/>
      <c r="GIS449" s="28"/>
      <c r="GIT449" s="28"/>
      <c r="GIU449" s="28"/>
      <c r="GIV449" s="28"/>
      <c r="GIW449" s="28"/>
      <c r="GIX449" s="28"/>
      <c r="GIY449" s="28"/>
      <c r="GIZ449" s="28"/>
      <c r="GJA449" s="28"/>
      <c r="GJB449" s="28"/>
      <c r="GJC449" s="28"/>
      <c r="GJD449" s="28"/>
      <c r="GJE449" s="28"/>
      <c r="GJF449" s="28"/>
      <c r="GJG449" s="28"/>
      <c r="GJH449" s="28"/>
      <c r="GJI449" s="28"/>
      <c r="GJJ449" s="28"/>
      <c r="GJK449" s="28"/>
      <c r="GJL449" s="28"/>
      <c r="GJM449" s="28"/>
      <c r="GJN449" s="28"/>
      <c r="GJO449" s="28"/>
      <c r="GJP449" s="28"/>
      <c r="GJQ449" s="28"/>
      <c r="GJR449" s="28"/>
      <c r="GJS449" s="28"/>
      <c r="GJT449" s="28"/>
      <c r="GJU449" s="28"/>
      <c r="GJV449" s="28"/>
      <c r="GJW449" s="28"/>
      <c r="GJX449" s="28"/>
      <c r="GJY449" s="28"/>
      <c r="GJZ449" s="28"/>
      <c r="GKA449" s="28"/>
      <c r="GKB449" s="28"/>
      <c r="GKC449" s="28"/>
      <c r="GKD449" s="28"/>
      <c r="GKE449" s="28"/>
      <c r="GKF449" s="28"/>
      <c r="GKG449" s="28"/>
      <c r="GKH449" s="28"/>
      <c r="GKI449" s="28"/>
      <c r="GKJ449" s="28"/>
      <c r="GKK449" s="28"/>
      <c r="GKL449" s="28"/>
      <c r="GKM449" s="28"/>
      <c r="GKN449" s="28"/>
      <c r="GKO449" s="28"/>
      <c r="GKP449" s="28"/>
      <c r="GKQ449" s="28"/>
      <c r="GKR449" s="28"/>
      <c r="GKS449" s="28"/>
      <c r="GKT449" s="28"/>
      <c r="GKU449" s="28"/>
      <c r="GKV449" s="28"/>
      <c r="GKW449" s="28"/>
      <c r="GKX449" s="28"/>
      <c r="GKY449" s="28"/>
      <c r="GKZ449" s="28"/>
      <c r="GLA449" s="28"/>
      <c r="GLB449" s="28"/>
      <c r="GLC449" s="28"/>
      <c r="GLD449" s="28"/>
      <c r="GLE449" s="28"/>
      <c r="GLF449" s="28"/>
      <c r="GLG449" s="28"/>
      <c r="GLH449" s="28"/>
      <c r="GLI449" s="28"/>
      <c r="GLJ449" s="28"/>
      <c r="GLK449" s="28"/>
      <c r="GLL449" s="28"/>
      <c r="GLM449" s="28"/>
      <c r="GLN449" s="28"/>
      <c r="GLO449" s="28"/>
      <c r="GLP449" s="28"/>
      <c r="GLQ449" s="28"/>
      <c r="GLR449" s="28"/>
      <c r="GLS449" s="28"/>
      <c r="GLT449" s="28"/>
      <c r="GLU449" s="28"/>
      <c r="GLV449" s="28"/>
      <c r="GLW449" s="28"/>
      <c r="GLX449" s="28"/>
      <c r="GLY449" s="28"/>
      <c r="GLZ449" s="28"/>
      <c r="GMA449" s="28"/>
      <c r="GMB449" s="28"/>
      <c r="GMC449" s="28"/>
      <c r="GMD449" s="28"/>
      <c r="GME449" s="28"/>
      <c r="GMF449" s="28"/>
      <c r="GMG449" s="28"/>
      <c r="GMH449" s="28"/>
      <c r="GMI449" s="28"/>
      <c r="GMJ449" s="28"/>
      <c r="GMK449" s="28"/>
      <c r="GML449" s="28"/>
      <c r="GMM449" s="28"/>
      <c r="GMN449" s="28"/>
      <c r="GMO449" s="28"/>
      <c r="GMP449" s="28"/>
      <c r="GMQ449" s="28"/>
      <c r="GMR449" s="28"/>
      <c r="GMS449" s="28"/>
      <c r="GMT449" s="28"/>
      <c r="GMU449" s="28"/>
      <c r="GMV449" s="28"/>
      <c r="GMW449" s="28"/>
      <c r="GMX449" s="28"/>
      <c r="GMY449" s="28"/>
      <c r="GMZ449" s="28"/>
      <c r="GNA449" s="28"/>
      <c r="GNB449" s="28"/>
      <c r="GNC449" s="28"/>
      <c r="GND449" s="28"/>
      <c r="GNE449" s="28"/>
      <c r="GNF449" s="28"/>
      <c r="GNG449" s="28"/>
      <c r="GNH449" s="28"/>
      <c r="GNI449" s="28"/>
      <c r="GNJ449" s="28"/>
      <c r="GNK449" s="28"/>
      <c r="GNL449" s="28"/>
      <c r="GNM449" s="28"/>
      <c r="GNN449" s="28"/>
      <c r="GNO449" s="28"/>
      <c r="GNP449" s="28"/>
      <c r="GNQ449" s="28"/>
      <c r="GNR449" s="28"/>
      <c r="GNS449" s="28"/>
      <c r="GNT449" s="28"/>
      <c r="GNU449" s="28"/>
      <c r="GNV449" s="28"/>
      <c r="GNW449" s="28"/>
      <c r="GNX449" s="28"/>
      <c r="GNY449" s="28"/>
      <c r="GNZ449" s="28"/>
      <c r="GOA449" s="28"/>
      <c r="GOB449" s="28"/>
      <c r="GOC449" s="28"/>
      <c r="GOD449" s="28"/>
      <c r="GOE449" s="28"/>
      <c r="GOF449" s="28"/>
      <c r="GOG449" s="28"/>
      <c r="GOH449" s="28"/>
      <c r="GOI449" s="28"/>
      <c r="GOJ449" s="28"/>
      <c r="GOK449" s="28"/>
      <c r="GOL449" s="28"/>
      <c r="GOM449" s="28"/>
      <c r="GON449" s="28"/>
      <c r="GOO449" s="28"/>
      <c r="GOP449" s="28"/>
      <c r="GOQ449" s="28"/>
      <c r="GOR449" s="28"/>
      <c r="GOS449" s="28"/>
      <c r="GOT449" s="28"/>
      <c r="GOU449" s="28"/>
      <c r="GOV449" s="28"/>
      <c r="GOW449" s="28"/>
      <c r="GOX449" s="28"/>
      <c r="GOY449" s="28"/>
      <c r="GOZ449" s="28"/>
      <c r="GPA449" s="28"/>
      <c r="GPB449" s="28"/>
      <c r="GPC449" s="28"/>
      <c r="GPD449" s="28"/>
      <c r="GPE449" s="28"/>
      <c r="GPF449" s="28"/>
      <c r="GPG449" s="28"/>
      <c r="GPH449" s="28"/>
      <c r="GPI449" s="28"/>
      <c r="GPJ449" s="28"/>
      <c r="GPK449" s="28"/>
      <c r="GPL449" s="28"/>
      <c r="GPM449" s="28"/>
      <c r="GPN449" s="28"/>
      <c r="GPO449" s="28"/>
      <c r="GPP449" s="28"/>
      <c r="GPQ449" s="28"/>
      <c r="GPR449" s="28"/>
      <c r="GPS449" s="28"/>
      <c r="GPT449" s="28"/>
      <c r="GPU449" s="28"/>
      <c r="GPV449" s="28"/>
      <c r="GPW449" s="28"/>
      <c r="GPX449" s="28"/>
      <c r="GPY449" s="28"/>
      <c r="GPZ449" s="28"/>
      <c r="GQA449" s="28"/>
      <c r="GQB449" s="28"/>
      <c r="GQC449" s="28"/>
      <c r="GQD449" s="28"/>
      <c r="GQE449" s="28"/>
      <c r="GQF449" s="28"/>
      <c r="GQG449" s="28"/>
      <c r="GQH449" s="28"/>
      <c r="GQI449" s="28"/>
      <c r="GQJ449" s="28"/>
      <c r="GQK449" s="28"/>
      <c r="GQL449" s="28"/>
      <c r="GQM449" s="28"/>
      <c r="GQN449" s="28"/>
      <c r="GQO449" s="28"/>
      <c r="GQP449" s="28"/>
      <c r="GQQ449" s="28"/>
      <c r="GQR449" s="28"/>
      <c r="GQS449" s="28"/>
      <c r="GQT449" s="28"/>
      <c r="GQU449" s="28"/>
      <c r="GQV449" s="28"/>
      <c r="GQW449" s="28"/>
      <c r="GQX449" s="28"/>
      <c r="GQY449" s="28"/>
      <c r="GQZ449" s="28"/>
      <c r="GRA449" s="28"/>
      <c r="GRB449" s="28"/>
      <c r="GRC449" s="28"/>
      <c r="GRD449" s="28"/>
      <c r="GRE449" s="28"/>
      <c r="GRF449" s="28"/>
      <c r="GRG449" s="28"/>
      <c r="GRH449" s="28"/>
      <c r="GRI449" s="28"/>
      <c r="GRJ449" s="28"/>
      <c r="GRK449" s="28"/>
      <c r="GRL449" s="28"/>
      <c r="GRM449" s="28"/>
      <c r="GRN449" s="28"/>
      <c r="GRO449" s="28"/>
      <c r="GRP449" s="28"/>
      <c r="GRQ449" s="28"/>
      <c r="GRR449" s="28"/>
      <c r="GRS449" s="28"/>
      <c r="GRT449" s="28"/>
      <c r="GRU449" s="28"/>
      <c r="GRV449" s="28"/>
      <c r="GRW449" s="28"/>
      <c r="GRX449" s="28"/>
      <c r="GRY449" s="28"/>
      <c r="GRZ449" s="28"/>
      <c r="GSA449" s="28"/>
      <c r="GSB449" s="28"/>
      <c r="GSC449" s="28"/>
      <c r="GSD449" s="28"/>
      <c r="GSE449" s="28"/>
      <c r="GSF449" s="28"/>
      <c r="GSG449" s="28"/>
      <c r="GSH449" s="28"/>
      <c r="GSI449" s="28"/>
      <c r="GSJ449" s="28"/>
      <c r="GSK449" s="28"/>
      <c r="GSL449" s="28"/>
      <c r="GSM449" s="28"/>
      <c r="GSN449" s="28"/>
      <c r="GSO449" s="28"/>
      <c r="GSP449" s="28"/>
      <c r="GSQ449" s="28"/>
      <c r="GSR449" s="28"/>
      <c r="GSS449" s="28"/>
      <c r="GST449" s="28"/>
      <c r="GSU449" s="28"/>
      <c r="GSV449" s="28"/>
      <c r="GSW449" s="28"/>
      <c r="GSX449" s="28"/>
      <c r="GSY449" s="28"/>
      <c r="GSZ449" s="28"/>
      <c r="GTA449" s="28"/>
      <c r="GTB449" s="28"/>
      <c r="GTC449" s="28"/>
      <c r="GTD449" s="28"/>
      <c r="GTE449" s="28"/>
      <c r="GTF449" s="28"/>
      <c r="GTG449" s="28"/>
      <c r="GTH449" s="28"/>
      <c r="GTI449" s="28"/>
      <c r="GTJ449" s="28"/>
      <c r="GTK449" s="28"/>
      <c r="GTL449" s="28"/>
      <c r="GTM449" s="28"/>
      <c r="GTN449" s="28"/>
      <c r="GTO449" s="28"/>
      <c r="GTP449" s="28"/>
      <c r="GTQ449" s="28"/>
      <c r="GTR449" s="28"/>
      <c r="GTS449" s="28"/>
      <c r="GTT449" s="28"/>
      <c r="GTU449" s="28"/>
      <c r="GTV449" s="28"/>
      <c r="GTW449" s="28"/>
      <c r="GTX449" s="28"/>
      <c r="GTY449" s="28"/>
      <c r="GTZ449" s="28"/>
      <c r="GUA449" s="28"/>
      <c r="GUB449" s="28"/>
      <c r="GUC449" s="28"/>
      <c r="GUD449" s="28"/>
      <c r="GUE449" s="28"/>
      <c r="GUF449" s="28"/>
      <c r="GUG449" s="28"/>
      <c r="GUH449" s="28"/>
      <c r="GUI449" s="28"/>
      <c r="GUJ449" s="28"/>
      <c r="GUK449" s="28"/>
      <c r="GUL449" s="28"/>
      <c r="GUM449" s="28"/>
      <c r="GUN449" s="28"/>
      <c r="GUO449" s="28"/>
      <c r="GUP449" s="28"/>
      <c r="GUQ449" s="28"/>
      <c r="GUR449" s="28"/>
      <c r="GUS449" s="28"/>
      <c r="GUT449" s="28"/>
      <c r="GUU449" s="28"/>
      <c r="GUV449" s="28"/>
      <c r="GUW449" s="28"/>
      <c r="GUX449" s="28"/>
      <c r="GUY449" s="28"/>
      <c r="GUZ449" s="28"/>
      <c r="GVA449" s="28"/>
      <c r="GVB449" s="28"/>
      <c r="GVC449" s="28"/>
      <c r="GVD449" s="28"/>
      <c r="GVE449" s="28"/>
      <c r="GVF449" s="28"/>
      <c r="GVG449" s="28"/>
      <c r="GVH449" s="28"/>
      <c r="GVI449" s="28"/>
      <c r="GVJ449" s="28"/>
      <c r="GVK449" s="28"/>
      <c r="GVL449" s="28"/>
      <c r="GVM449" s="28"/>
      <c r="GVN449" s="28"/>
      <c r="GVO449" s="28"/>
      <c r="GVP449" s="28"/>
      <c r="GVQ449" s="28"/>
      <c r="GVR449" s="28"/>
      <c r="GVS449" s="28"/>
      <c r="GVT449" s="28"/>
      <c r="GVU449" s="28"/>
      <c r="GVV449" s="28"/>
      <c r="GVW449" s="28"/>
      <c r="GVX449" s="28"/>
      <c r="GVY449" s="28"/>
      <c r="GVZ449" s="28"/>
      <c r="GWA449" s="28"/>
      <c r="GWB449" s="28"/>
      <c r="GWC449" s="28"/>
      <c r="GWD449" s="28"/>
      <c r="GWE449" s="28"/>
      <c r="GWF449" s="28"/>
      <c r="GWG449" s="28"/>
      <c r="GWH449" s="28"/>
      <c r="GWI449" s="28"/>
      <c r="GWJ449" s="28"/>
      <c r="GWK449" s="28"/>
      <c r="GWL449" s="28"/>
      <c r="GWM449" s="28"/>
      <c r="GWN449" s="28"/>
      <c r="GWO449" s="28"/>
      <c r="GWP449" s="28"/>
      <c r="GWQ449" s="28"/>
      <c r="GWR449" s="28"/>
      <c r="GWS449" s="28"/>
      <c r="GWT449" s="28"/>
      <c r="GWU449" s="28"/>
      <c r="GWV449" s="28"/>
      <c r="GWW449" s="28"/>
      <c r="GWX449" s="28"/>
      <c r="GWY449" s="28"/>
      <c r="GWZ449" s="28"/>
      <c r="GXA449" s="28"/>
      <c r="GXB449" s="28"/>
      <c r="GXC449" s="28"/>
      <c r="GXD449" s="28"/>
      <c r="GXE449" s="28"/>
      <c r="GXF449" s="28"/>
      <c r="GXG449" s="28"/>
      <c r="GXH449" s="28"/>
      <c r="GXI449" s="28"/>
      <c r="GXJ449" s="28"/>
      <c r="GXK449" s="28"/>
      <c r="GXL449" s="28"/>
      <c r="GXM449" s="28"/>
      <c r="GXN449" s="28"/>
      <c r="GXO449" s="28"/>
      <c r="GXP449" s="28"/>
      <c r="GXQ449" s="28"/>
      <c r="GXR449" s="28"/>
      <c r="GXS449" s="28"/>
      <c r="GXT449" s="28"/>
      <c r="GXU449" s="28"/>
      <c r="GXV449" s="28"/>
      <c r="GXW449" s="28"/>
      <c r="GXX449" s="28"/>
      <c r="GXY449" s="28"/>
      <c r="GXZ449" s="28"/>
      <c r="GYA449" s="28"/>
      <c r="GYB449" s="28"/>
      <c r="GYC449" s="28"/>
      <c r="GYD449" s="28"/>
      <c r="GYE449" s="28"/>
      <c r="GYF449" s="28"/>
      <c r="GYG449" s="28"/>
      <c r="GYH449" s="28"/>
      <c r="GYI449" s="28"/>
      <c r="GYJ449" s="28"/>
      <c r="GYK449" s="28"/>
      <c r="GYL449" s="28"/>
      <c r="GYM449" s="28"/>
      <c r="GYN449" s="28"/>
      <c r="GYO449" s="28"/>
      <c r="GYP449" s="28"/>
      <c r="GYQ449" s="28"/>
      <c r="GYR449" s="28"/>
      <c r="GYS449" s="28"/>
      <c r="GYT449" s="28"/>
      <c r="GYU449" s="28"/>
      <c r="GYV449" s="28"/>
      <c r="GYW449" s="28"/>
      <c r="GYX449" s="28"/>
      <c r="GYY449" s="28"/>
      <c r="GYZ449" s="28"/>
      <c r="GZA449" s="28"/>
      <c r="GZB449" s="28"/>
      <c r="GZC449" s="28"/>
      <c r="GZD449" s="28"/>
      <c r="GZE449" s="28"/>
      <c r="GZF449" s="28"/>
      <c r="GZG449" s="28"/>
      <c r="GZH449" s="28"/>
      <c r="GZI449" s="28"/>
      <c r="GZJ449" s="28"/>
      <c r="GZK449" s="28"/>
      <c r="GZL449" s="28"/>
      <c r="GZM449" s="28"/>
      <c r="GZN449" s="28"/>
      <c r="GZO449" s="28"/>
      <c r="GZP449" s="28"/>
      <c r="GZQ449" s="28"/>
      <c r="GZR449" s="28"/>
      <c r="GZS449" s="28"/>
      <c r="GZT449" s="28"/>
      <c r="GZU449" s="28"/>
      <c r="GZV449" s="28"/>
      <c r="GZW449" s="28"/>
      <c r="GZX449" s="28"/>
      <c r="GZY449" s="28"/>
      <c r="GZZ449" s="28"/>
      <c r="HAA449" s="28"/>
      <c r="HAB449" s="28"/>
      <c r="HAC449" s="28"/>
      <c r="HAD449" s="28"/>
      <c r="HAE449" s="28"/>
      <c r="HAF449" s="28"/>
      <c r="HAG449" s="28"/>
      <c r="HAH449" s="28"/>
      <c r="HAI449" s="28"/>
      <c r="HAJ449" s="28"/>
      <c r="HAK449" s="28"/>
      <c r="HAL449" s="28"/>
      <c r="HAM449" s="28"/>
      <c r="HAN449" s="28"/>
      <c r="HAO449" s="28"/>
      <c r="HAP449" s="28"/>
      <c r="HAQ449" s="28"/>
      <c r="HAR449" s="28"/>
      <c r="HAS449" s="28"/>
      <c r="HAT449" s="28"/>
      <c r="HAU449" s="28"/>
      <c r="HAV449" s="28"/>
      <c r="HAW449" s="28"/>
      <c r="HAX449" s="28"/>
      <c r="HAY449" s="28"/>
      <c r="HAZ449" s="28"/>
      <c r="HBA449" s="28"/>
      <c r="HBB449" s="28"/>
      <c r="HBC449" s="28"/>
      <c r="HBD449" s="28"/>
      <c r="HBE449" s="28"/>
      <c r="HBF449" s="28"/>
      <c r="HBG449" s="28"/>
      <c r="HBH449" s="28"/>
      <c r="HBI449" s="28"/>
      <c r="HBJ449" s="28"/>
      <c r="HBK449" s="28"/>
      <c r="HBL449" s="28"/>
      <c r="HBM449" s="28"/>
      <c r="HBN449" s="28"/>
      <c r="HBO449" s="28"/>
      <c r="HBP449" s="28"/>
      <c r="HBQ449" s="28"/>
      <c r="HBR449" s="28"/>
      <c r="HBS449" s="28"/>
      <c r="HBT449" s="28"/>
      <c r="HBU449" s="28"/>
      <c r="HBV449" s="28"/>
      <c r="HBW449" s="28"/>
      <c r="HBX449" s="28"/>
      <c r="HBY449" s="28"/>
      <c r="HBZ449" s="28"/>
      <c r="HCA449" s="28"/>
      <c r="HCB449" s="28"/>
      <c r="HCC449" s="28"/>
      <c r="HCD449" s="28"/>
      <c r="HCE449" s="28"/>
      <c r="HCF449" s="28"/>
      <c r="HCG449" s="28"/>
      <c r="HCH449" s="28"/>
      <c r="HCI449" s="28"/>
      <c r="HCJ449" s="28"/>
      <c r="HCK449" s="28"/>
      <c r="HCL449" s="28"/>
      <c r="HCM449" s="28"/>
      <c r="HCN449" s="28"/>
      <c r="HCO449" s="28"/>
      <c r="HCP449" s="28"/>
      <c r="HCQ449" s="28"/>
      <c r="HCR449" s="28"/>
      <c r="HCS449" s="28"/>
      <c r="HCT449" s="28"/>
      <c r="HCU449" s="28"/>
      <c r="HCV449" s="28"/>
      <c r="HCW449" s="28"/>
      <c r="HCX449" s="28"/>
      <c r="HCY449" s="28"/>
      <c r="HCZ449" s="28"/>
      <c r="HDA449" s="28"/>
      <c r="HDB449" s="28"/>
      <c r="HDC449" s="28"/>
      <c r="HDD449" s="28"/>
      <c r="HDE449" s="28"/>
      <c r="HDF449" s="28"/>
      <c r="HDG449" s="28"/>
      <c r="HDH449" s="28"/>
      <c r="HDI449" s="28"/>
      <c r="HDJ449" s="28"/>
      <c r="HDK449" s="28"/>
      <c r="HDL449" s="28"/>
      <c r="HDM449" s="28"/>
      <c r="HDN449" s="28"/>
      <c r="HDO449" s="28"/>
      <c r="HDP449" s="28"/>
      <c r="HDQ449" s="28"/>
      <c r="HDR449" s="28"/>
      <c r="HDS449" s="28"/>
      <c r="HDT449" s="28"/>
      <c r="HDU449" s="28"/>
      <c r="HDV449" s="28"/>
      <c r="HDW449" s="28"/>
      <c r="HDX449" s="28"/>
      <c r="HDY449" s="28"/>
      <c r="HDZ449" s="28"/>
      <c r="HEA449" s="28"/>
      <c r="HEB449" s="28"/>
      <c r="HEC449" s="28"/>
      <c r="HED449" s="28"/>
      <c r="HEE449" s="28"/>
      <c r="HEF449" s="28"/>
      <c r="HEG449" s="28"/>
      <c r="HEH449" s="28"/>
      <c r="HEI449" s="28"/>
      <c r="HEJ449" s="28"/>
      <c r="HEK449" s="28"/>
      <c r="HEL449" s="28"/>
      <c r="HEM449" s="28"/>
      <c r="HEN449" s="28"/>
      <c r="HEO449" s="28"/>
      <c r="HEP449" s="28"/>
      <c r="HEQ449" s="28"/>
      <c r="HER449" s="28"/>
      <c r="HES449" s="28"/>
      <c r="HET449" s="28"/>
      <c r="HEU449" s="28"/>
      <c r="HEV449" s="28"/>
      <c r="HEW449" s="28"/>
      <c r="HEX449" s="28"/>
      <c r="HEY449" s="28"/>
      <c r="HEZ449" s="28"/>
      <c r="HFA449" s="28"/>
      <c r="HFB449" s="28"/>
      <c r="HFC449" s="28"/>
      <c r="HFD449" s="28"/>
      <c r="HFE449" s="28"/>
      <c r="HFF449" s="28"/>
      <c r="HFG449" s="28"/>
      <c r="HFH449" s="28"/>
      <c r="HFI449" s="28"/>
      <c r="HFJ449" s="28"/>
      <c r="HFK449" s="28"/>
      <c r="HFL449" s="28"/>
      <c r="HFM449" s="28"/>
      <c r="HFN449" s="28"/>
      <c r="HFO449" s="28"/>
      <c r="HFP449" s="28"/>
      <c r="HFQ449" s="28"/>
      <c r="HFR449" s="28"/>
      <c r="HFS449" s="28"/>
      <c r="HFT449" s="28"/>
      <c r="HFU449" s="28"/>
      <c r="HFV449" s="28"/>
      <c r="HFW449" s="28"/>
      <c r="HFX449" s="28"/>
      <c r="HFY449" s="28"/>
      <c r="HFZ449" s="28"/>
      <c r="HGA449" s="28"/>
      <c r="HGB449" s="28"/>
      <c r="HGC449" s="28"/>
      <c r="HGD449" s="28"/>
      <c r="HGE449" s="28"/>
      <c r="HGF449" s="28"/>
      <c r="HGG449" s="28"/>
      <c r="HGH449" s="28"/>
      <c r="HGI449" s="28"/>
      <c r="HGJ449" s="28"/>
      <c r="HGK449" s="28"/>
      <c r="HGL449" s="28"/>
      <c r="HGM449" s="28"/>
      <c r="HGN449" s="28"/>
      <c r="HGO449" s="28"/>
      <c r="HGP449" s="28"/>
      <c r="HGQ449" s="28"/>
      <c r="HGR449" s="28"/>
      <c r="HGS449" s="28"/>
      <c r="HGT449" s="28"/>
      <c r="HGU449" s="28"/>
      <c r="HGV449" s="28"/>
      <c r="HGW449" s="28"/>
      <c r="HGX449" s="28"/>
      <c r="HGY449" s="28"/>
      <c r="HGZ449" s="28"/>
      <c r="HHA449" s="28"/>
      <c r="HHB449" s="28"/>
      <c r="HHC449" s="28"/>
      <c r="HHD449" s="28"/>
      <c r="HHE449" s="28"/>
      <c r="HHF449" s="28"/>
      <c r="HHG449" s="28"/>
      <c r="HHH449" s="28"/>
      <c r="HHI449" s="28"/>
      <c r="HHJ449" s="28"/>
      <c r="HHK449" s="28"/>
      <c r="HHL449" s="28"/>
      <c r="HHM449" s="28"/>
      <c r="HHN449" s="28"/>
      <c r="HHO449" s="28"/>
      <c r="HHP449" s="28"/>
      <c r="HHQ449" s="28"/>
      <c r="HHR449" s="28"/>
      <c r="HHS449" s="28"/>
      <c r="HHT449" s="28"/>
      <c r="HHU449" s="28"/>
      <c r="HHV449" s="28"/>
      <c r="HHW449" s="28"/>
      <c r="HHX449" s="28"/>
      <c r="HHY449" s="28"/>
      <c r="HHZ449" s="28"/>
      <c r="HIA449" s="28"/>
      <c r="HIB449" s="28"/>
      <c r="HIC449" s="28"/>
      <c r="HID449" s="28"/>
      <c r="HIE449" s="28"/>
      <c r="HIF449" s="28"/>
      <c r="HIG449" s="28"/>
      <c r="HIH449" s="28"/>
      <c r="HII449" s="28"/>
      <c r="HIJ449" s="28"/>
      <c r="HIK449" s="28"/>
      <c r="HIL449" s="28"/>
      <c r="HIM449" s="28"/>
      <c r="HIN449" s="28"/>
      <c r="HIO449" s="28"/>
      <c r="HIP449" s="28"/>
      <c r="HIQ449" s="28"/>
      <c r="HIR449" s="28"/>
      <c r="HIS449" s="28"/>
      <c r="HIT449" s="28"/>
      <c r="HIU449" s="28"/>
      <c r="HIV449" s="28"/>
      <c r="HIW449" s="28"/>
      <c r="HIX449" s="28"/>
      <c r="HIY449" s="28"/>
      <c r="HIZ449" s="28"/>
      <c r="HJA449" s="28"/>
      <c r="HJB449" s="28"/>
      <c r="HJC449" s="28"/>
      <c r="HJD449" s="28"/>
      <c r="HJE449" s="28"/>
      <c r="HJF449" s="28"/>
      <c r="HJG449" s="28"/>
      <c r="HJH449" s="28"/>
      <c r="HJI449" s="28"/>
      <c r="HJJ449" s="28"/>
      <c r="HJK449" s="28"/>
      <c r="HJL449" s="28"/>
      <c r="HJM449" s="28"/>
      <c r="HJN449" s="28"/>
      <c r="HJO449" s="28"/>
      <c r="HJP449" s="28"/>
      <c r="HJQ449" s="28"/>
      <c r="HJR449" s="28"/>
      <c r="HJS449" s="28"/>
      <c r="HJT449" s="28"/>
      <c r="HJU449" s="28"/>
      <c r="HJV449" s="28"/>
      <c r="HJW449" s="28"/>
      <c r="HJX449" s="28"/>
      <c r="HJY449" s="28"/>
      <c r="HJZ449" s="28"/>
      <c r="HKA449" s="28"/>
      <c r="HKB449" s="28"/>
      <c r="HKC449" s="28"/>
      <c r="HKD449" s="28"/>
      <c r="HKE449" s="28"/>
      <c r="HKF449" s="28"/>
      <c r="HKG449" s="28"/>
      <c r="HKH449" s="28"/>
      <c r="HKI449" s="28"/>
      <c r="HKJ449" s="28"/>
      <c r="HKK449" s="28"/>
      <c r="HKL449" s="28"/>
      <c r="HKM449" s="28"/>
      <c r="HKN449" s="28"/>
      <c r="HKO449" s="28"/>
      <c r="HKP449" s="28"/>
      <c r="HKQ449" s="28"/>
      <c r="HKR449" s="28"/>
      <c r="HKS449" s="28"/>
      <c r="HKT449" s="28"/>
      <c r="HKU449" s="28"/>
      <c r="HKV449" s="28"/>
      <c r="HKW449" s="28"/>
      <c r="HKX449" s="28"/>
      <c r="HKY449" s="28"/>
      <c r="HKZ449" s="28"/>
      <c r="HLA449" s="28"/>
      <c r="HLB449" s="28"/>
      <c r="HLC449" s="28"/>
      <c r="HLD449" s="28"/>
      <c r="HLE449" s="28"/>
      <c r="HLF449" s="28"/>
      <c r="HLG449" s="28"/>
      <c r="HLH449" s="28"/>
      <c r="HLI449" s="28"/>
      <c r="HLJ449" s="28"/>
      <c r="HLK449" s="28"/>
      <c r="HLL449" s="28"/>
      <c r="HLM449" s="28"/>
      <c r="HLN449" s="28"/>
      <c r="HLO449" s="28"/>
      <c r="HLP449" s="28"/>
      <c r="HLQ449" s="28"/>
      <c r="HLR449" s="28"/>
      <c r="HLS449" s="28"/>
      <c r="HLT449" s="28"/>
      <c r="HLU449" s="28"/>
      <c r="HLV449" s="28"/>
      <c r="HLW449" s="28"/>
      <c r="HLX449" s="28"/>
      <c r="HLY449" s="28"/>
      <c r="HLZ449" s="28"/>
      <c r="HMA449" s="28"/>
      <c r="HMB449" s="28"/>
      <c r="HMC449" s="28"/>
      <c r="HMD449" s="28"/>
      <c r="HME449" s="28"/>
      <c r="HMF449" s="28"/>
      <c r="HMG449" s="28"/>
      <c r="HMH449" s="28"/>
      <c r="HMI449" s="28"/>
      <c r="HMJ449" s="28"/>
      <c r="HMK449" s="28"/>
      <c r="HML449" s="28"/>
      <c r="HMM449" s="28"/>
      <c r="HMN449" s="28"/>
      <c r="HMO449" s="28"/>
      <c r="HMP449" s="28"/>
      <c r="HMQ449" s="28"/>
      <c r="HMR449" s="28"/>
      <c r="HMS449" s="28"/>
      <c r="HMT449" s="28"/>
      <c r="HMU449" s="28"/>
      <c r="HMV449" s="28"/>
      <c r="HMW449" s="28"/>
      <c r="HMX449" s="28"/>
      <c r="HMY449" s="28"/>
      <c r="HMZ449" s="28"/>
      <c r="HNA449" s="28"/>
      <c r="HNB449" s="28"/>
      <c r="HNC449" s="28"/>
      <c r="HND449" s="28"/>
      <c r="HNE449" s="28"/>
      <c r="HNF449" s="28"/>
      <c r="HNG449" s="28"/>
      <c r="HNH449" s="28"/>
      <c r="HNI449" s="28"/>
      <c r="HNJ449" s="28"/>
      <c r="HNK449" s="28"/>
      <c r="HNL449" s="28"/>
      <c r="HNM449" s="28"/>
      <c r="HNN449" s="28"/>
      <c r="HNO449" s="28"/>
      <c r="HNP449" s="28"/>
      <c r="HNQ449" s="28"/>
      <c r="HNR449" s="28"/>
      <c r="HNS449" s="28"/>
      <c r="HNT449" s="28"/>
      <c r="HNU449" s="28"/>
      <c r="HNV449" s="28"/>
      <c r="HNW449" s="28"/>
      <c r="HNX449" s="28"/>
      <c r="HNY449" s="28"/>
      <c r="HNZ449" s="28"/>
      <c r="HOA449" s="28"/>
      <c r="HOB449" s="28"/>
      <c r="HOC449" s="28"/>
      <c r="HOD449" s="28"/>
      <c r="HOE449" s="28"/>
      <c r="HOF449" s="28"/>
      <c r="HOG449" s="28"/>
      <c r="HOH449" s="28"/>
      <c r="HOI449" s="28"/>
      <c r="HOJ449" s="28"/>
      <c r="HOK449" s="28"/>
      <c r="HOL449" s="28"/>
      <c r="HOM449" s="28"/>
      <c r="HON449" s="28"/>
      <c r="HOO449" s="28"/>
      <c r="HOP449" s="28"/>
      <c r="HOQ449" s="28"/>
      <c r="HOR449" s="28"/>
      <c r="HOS449" s="28"/>
      <c r="HOT449" s="28"/>
      <c r="HOU449" s="28"/>
      <c r="HOV449" s="28"/>
      <c r="HOW449" s="28"/>
      <c r="HOX449" s="28"/>
      <c r="HOY449" s="28"/>
      <c r="HOZ449" s="28"/>
      <c r="HPA449" s="28"/>
      <c r="HPB449" s="28"/>
      <c r="HPC449" s="28"/>
      <c r="HPD449" s="28"/>
      <c r="HPE449" s="28"/>
      <c r="HPF449" s="28"/>
      <c r="HPG449" s="28"/>
      <c r="HPH449" s="28"/>
      <c r="HPI449" s="28"/>
      <c r="HPJ449" s="28"/>
      <c r="HPK449" s="28"/>
      <c r="HPL449" s="28"/>
      <c r="HPM449" s="28"/>
      <c r="HPN449" s="28"/>
      <c r="HPO449" s="28"/>
      <c r="HPP449" s="28"/>
      <c r="HPQ449" s="28"/>
      <c r="HPR449" s="28"/>
      <c r="HPS449" s="28"/>
      <c r="HPT449" s="28"/>
      <c r="HPU449" s="28"/>
      <c r="HPV449" s="28"/>
      <c r="HPW449" s="28"/>
      <c r="HPX449" s="28"/>
      <c r="HPY449" s="28"/>
      <c r="HPZ449" s="28"/>
      <c r="HQA449" s="28"/>
      <c r="HQB449" s="28"/>
      <c r="HQC449" s="28"/>
      <c r="HQD449" s="28"/>
      <c r="HQE449" s="28"/>
      <c r="HQF449" s="28"/>
      <c r="HQG449" s="28"/>
      <c r="HQH449" s="28"/>
      <c r="HQI449" s="28"/>
      <c r="HQJ449" s="28"/>
      <c r="HQK449" s="28"/>
      <c r="HQL449" s="28"/>
      <c r="HQM449" s="28"/>
      <c r="HQN449" s="28"/>
      <c r="HQO449" s="28"/>
      <c r="HQP449" s="28"/>
      <c r="HQQ449" s="28"/>
      <c r="HQR449" s="28"/>
      <c r="HQS449" s="28"/>
      <c r="HQT449" s="28"/>
      <c r="HQU449" s="28"/>
      <c r="HQV449" s="28"/>
      <c r="HQW449" s="28"/>
      <c r="HQX449" s="28"/>
      <c r="HQY449" s="28"/>
      <c r="HQZ449" s="28"/>
      <c r="HRA449" s="28"/>
      <c r="HRB449" s="28"/>
      <c r="HRC449" s="28"/>
      <c r="HRD449" s="28"/>
      <c r="HRE449" s="28"/>
      <c r="HRF449" s="28"/>
      <c r="HRG449" s="28"/>
      <c r="HRH449" s="28"/>
      <c r="HRI449" s="28"/>
      <c r="HRJ449" s="28"/>
      <c r="HRK449" s="28"/>
      <c r="HRL449" s="28"/>
      <c r="HRM449" s="28"/>
      <c r="HRN449" s="28"/>
      <c r="HRO449" s="28"/>
      <c r="HRP449" s="28"/>
      <c r="HRQ449" s="28"/>
      <c r="HRR449" s="28"/>
      <c r="HRS449" s="28"/>
      <c r="HRT449" s="28"/>
      <c r="HRU449" s="28"/>
      <c r="HRV449" s="28"/>
      <c r="HRW449" s="28"/>
      <c r="HRX449" s="28"/>
      <c r="HRY449" s="28"/>
      <c r="HRZ449" s="28"/>
      <c r="HSA449" s="28"/>
      <c r="HSB449" s="28"/>
      <c r="HSC449" s="28"/>
      <c r="HSD449" s="28"/>
      <c r="HSE449" s="28"/>
      <c r="HSF449" s="28"/>
      <c r="HSG449" s="28"/>
      <c r="HSH449" s="28"/>
      <c r="HSI449" s="28"/>
      <c r="HSJ449" s="28"/>
      <c r="HSK449" s="28"/>
      <c r="HSL449" s="28"/>
      <c r="HSM449" s="28"/>
      <c r="HSN449" s="28"/>
      <c r="HSO449" s="28"/>
      <c r="HSP449" s="28"/>
      <c r="HSQ449" s="28"/>
      <c r="HSR449" s="28"/>
      <c r="HSS449" s="28"/>
      <c r="HST449" s="28"/>
      <c r="HSU449" s="28"/>
      <c r="HSV449" s="28"/>
      <c r="HSW449" s="28"/>
      <c r="HSX449" s="28"/>
      <c r="HSY449" s="28"/>
      <c r="HSZ449" s="28"/>
      <c r="HTA449" s="28"/>
      <c r="HTB449" s="28"/>
      <c r="HTC449" s="28"/>
      <c r="HTD449" s="28"/>
      <c r="HTE449" s="28"/>
      <c r="HTF449" s="28"/>
      <c r="HTG449" s="28"/>
      <c r="HTH449" s="28"/>
      <c r="HTI449" s="28"/>
      <c r="HTJ449" s="28"/>
      <c r="HTK449" s="28"/>
      <c r="HTL449" s="28"/>
      <c r="HTM449" s="28"/>
      <c r="HTN449" s="28"/>
      <c r="HTO449" s="28"/>
      <c r="HTP449" s="28"/>
      <c r="HTQ449" s="28"/>
      <c r="HTR449" s="28"/>
      <c r="HTS449" s="28"/>
      <c r="HTT449" s="28"/>
      <c r="HTU449" s="28"/>
      <c r="HTV449" s="28"/>
      <c r="HTW449" s="28"/>
      <c r="HTX449" s="28"/>
      <c r="HTY449" s="28"/>
      <c r="HTZ449" s="28"/>
      <c r="HUA449" s="28"/>
      <c r="HUB449" s="28"/>
      <c r="HUC449" s="28"/>
      <c r="HUD449" s="28"/>
      <c r="HUE449" s="28"/>
      <c r="HUF449" s="28"/>
      <c r="HUG449" s="28"/>
      <c r="HUH449" s="28"/>
      <c r="HUI449" s="28"/>
      <c r="HUJ449" s="28"/>
      <c r="HUK449" s="28"/>
      <c r="HUL449" s="28"/>
      <c r="HUM449" s="28"/>
      <c r="HUN449" s="28"/>
      <c r="HUO449" s="28"/>
      <c r="HUP449" s="28"/>
      <c r="HUQ449" s="28"/>
      <c r="HUR449" s="28"/>
      <c r="HUS449" s="28"/>
      <c r="HUT449" s="28"/>
      <c r="HUU449" s="28"/>
      <c r="HUV449" s="28"/>
      <c r="HUW449" s="28"/>
      <c r="HUX449" s="28"/>
      <c r="HUY449" s="28"/>
      <c r="HUZ449" s="28"/>
      <c r="HVA449" s="28"/>
      <c r="HVB449" s="28"/>
      <c r="HVC449" s="28"/>
      <c r="HVD449" s="28"/>
      <c r="HVE449" s="28"/>
      <c r="HVF449" s="28"/>
      <c r="HVG449" s="28"/>
      <c r="HVH449" s="28"/>
      <c r="HVI449" s="28"/>
      <c r="HVJ449" s="28"/>
      <c r="HVK449" s="28"/>
      <c r="HVL449" s="28"/>
      <c r="HVM449" s="28"/>
      <c r="HVN449" s="28"/>
      <c r="HVO449" s="28"/>
      <c r="HVP449" s="28"/>
      <c r="HVQ449" s="28"/>
      <c r="HVR449" s="28"/>
      <c r="HVS449" s="28"/>
      <c r="HVT449" s="28"/>
      <c r="HVU449" s="28"/>
      <c r="HVV449" s="28"/>
      <c r="HVW449" s="28"/>
      <c r="HVX449" s="28"/>
      <c r="HVY449" s="28"/>
      <c r="HVZ449" s="28"/>
      <c r="HWA449" s="28"/>
      <c r="HWB449" s="28"/>
      <c r="HWC449" s="28"/>
      <c r="HWD449" s="28"/>
      <c r="HWE449" s="28"/>
      <c r="HWF449" s="28"/>
      <c r="HWG449" s="28"/>
      <c r="HWH449" s="28"/>
      <c r="HWI449" s="28"/>
      <c r="HWJ449" s="28"/>
      <c r="HWK449" s="28"/>
      <c r="HWL449" s="28"/>
      <c r="HWM449" s="28"/>
      <c r="HWN449" s="28"/>
      <c r="HWO449" s="28"/>
      <c r="HWP449" s="28"/>
      <c r="HWQ449" s="28"/>
      <c r="HWR449" s="28"/>
      <c r="HWS449" s="28"/>
      <c r="HWT449" s="28"/>
      <c r="HWU449" s="28"/>
      <c r="HWV449" s="28"/>
      <c r="HWW449" s="28"/>
      <c r="HWX449" s="28"/>
      <c r="HWY449" s="28"/>
      <c r="HWZ449" s="28"/>
      <c r="HXA449" s="28"/>
      <c r="HXB449" s="28"/>
      <c r="HXC449" s="28"/>
      <c r="HXD449" s="28"/>
      <c r="HXE449" s="28"/>
      <c r="HXF449" s="28"/>
      <c r="HXG449" s="28"/>
      <c r="HXH449" s="28"/>
      <c r="HXI449" s="28"/>
      <c r="HXJ449" s="28"/>
      <c r="HXK449" s="28"/>
      <c r="HXL449" s="28"/>
      <c r="HXM449" s="28"/>
      <c r="HXN449" s="28"/>
      <c r="HXO449" s="28"/>
      <c r="HXP449" s="28"/>
      <c r="HXQ449" s="28"/>
      <c r="HXR449" s="28"/>
      <c r="HXS449" s="28"/>
      <c r="HXT449" s="28"/>
      <c r="HXU449" s="28"/>
      <c r="HXV449" s="28"/>
      <c r="HXW449" s="28"/>
      <c r="HXX449" s="28"/>
      <c r="HXY449" s="28"/>
      <c r="HXZ449" s="28"/>
      <c r="HYA449" s="28"/>
      <c r="HYB449" s="28"/>
      <c r="HYC449" s="28"/>
      <c r="HYD449" s="28"/>
      <c r="HYE449" s="28"/>
      <c r="HYF449" s="28"/>
      <c r="HYG449" s="28"/>
      <c r="HYH449" s="28"/>
      <c r="HYI449" s="28"/>
      <c r="HYJ449" s="28"/>
      <c r="HYK449" s="28"/>
      <c r="HYL449" s="28"/>
      <c r="HYM449" s="28"/>
      <c r="HYN449" s="28"/>
      <c r="HYO449" s="28"/>
      <c r="HYP449" s="28"/>
      <c r="HYQ449" s="28"/>
      <c r="HYR449" s="28"/>
      <c r="HYS449" s="28"/>
      <c r="HYT449" s="28"/>
      <c r="HYU449" s="28"/>
      <c r="HYV449" s="28"/>
      <c r="HYW449" s="28"/>
      <c r="HYX449" s="28"/>
      <c r="HYY449" s="28"/>
      <c r="HYZ449" s="28"/>
      <c r="HZA449" s="28"/>
      <c r="HZB449" s="28"/>
      <c r="HZC449" s="28"/>
      <c r="HZD449" s="28"/>
      <c r="HZE449" s="28"/>
      <c r="HZF449" s="28"/>
      <c r="HZG449" s="28"/>
      <c r="HZH449" s="28"/>
      <c r="HZI449" s="28"/>
      <c r="HZJ449" s="28"/>
      <c r="HZK449" s="28"/>
      <c r="HZL449" s="28"/>
      <c r="HZM449" s="28"/>
      <c r="HZN449" s="28"/>
      <c r="HZO449" s="28"/>
      <c r="HZP449" s="28"/>
      <c r="HZQ449" s="28"/>
      <c r="HZR449" s="28"/>
      <c r="HZS449" s="28"/>
      <c r="HZT449" s="28"/>
      <c r="HZU449" s="28"/>
      <c r="HZV449" s="28"/>
      <c r="HZW449" s="28"/>
      <c r="HZX449" s="28"/>
      <c r="HZY449" s="28"/>
      <c r="HZZ449" s="28"/>
      <c r="IAA449" s="28"/>
      <c r="IAB449" s="28"/>
      <c r="IAC449" s="28"/>
      <c r="IAD449" s="28"/>
      <c r="IAE449" s="28"/>
      <c r="IAF449" s="28"/>
      <c r="IAG449" s="28"/>
      <c r="IAH449" s="28"/>
      <c r="IAI449" s="28"/>
      <c r="IAJ449" s="28"/>
      <c r="IAK449" s="28"/>
      <c r="IAL449" s="28"/>
      <c r="IAM449" s="28"/>
      <c r="IAN449" s="28"/>
      <c r="IAO449" s="28"/>
      <c r="IAP449" s="28"/>
      <c r="IAQ449" s="28"/>
      <c r="IAR449" s="28"/>
      <c r="IAS449" s="28"/>
      <c r="IAT449" s="28"/>
      <c r="IAU449" s="28"/>
      <c r="IAV449" s="28"/>
      <c r="IAW449" s="28"/>
      <c r="IAX449" s="28"/>
      <c r="IAY449" s="28"/>
      <c r="IAZ449" s="28"/>
      <c r="IBA449" s="28"/>
      <c r="IBB449" s="28"/>
      <c r="IBC449" s="28"/>
      <c r="IBD449" s="28"/>
      <c r="IBE449" s="28"/>
      <c r="IBF449" s="28"/>
      <c r="IBG449" s="28"/>
      <c r="IBH449" s="28"/>
      <c r="IBI449" s="28"/>
      <c r="IBJ449" s="28"/>
      <c r="IBK449" s="28"/>
      <c r="IBL449" s="28"/>
      <c r="IBM449" s="28"/>
      <c r="IBN449" s="28"/>
      <c r="IBO449" s="28"/>
      <c r="IBP449" s="28"/>
      <c r="IBQ449" s="28"/>
      <c r="IBR449" s="28"/>
      <c r="IBS449" s="28"/>
      <c r="IBT449" s="28"/>
      <c r="IBU449" s="28"/>
      <c r="IBV449" s="28"/>
      <c r="IBW449" s="28"/>
      <c r="IBX449" s="28"/>
      <c r="IBY449" s="28"/>
      <c r="IBZ449" s="28"/>
      <c r="ICA449" s="28"/>
      <c r="ICB449" s="28"/>
      <c r="ICC449" s="28"/>
      <c r="ICD449" s="28"/>
      <c r="ICE449" s="28"/>
      <c r="ICF449" s="28"/>
      <c r="ICG449" s="28"/>
      <c r="ICH449" s="28"/>
      <c r="ICI449" s="28"/>
      <c r="ICJ449" s="28"/>
      <c r="ICK449" s="28"/>
      <c r="ICL449" s="28"/>
      <c r="ICM449" s="28"/>
      <c r="ICN449" s="28"/>
      <c r="ICO449" s="28"/>
      <c r="ICP449" s="28"/>
      <c r="ICQ449" s="28"/>
      <c r="ICR449" s="28"/>
      <c r="ICS449" s="28"/>
      <c r="ICT449" s="28"/>
      <c r="ICU449" s="28"/>
      <c r="ICV449" s="28"/>
      <c r="ICW449" s="28"/>
      <c r="ICX449" s="28"/>
      <c r="ICY449" s="28"/>
      <c r="ICZ449" s="28"/>
      <c r="IDA449" s="28"/>
      <c r="IDB449" s="28"/>
      <c r="IDC449" s="28"/>
      <c r="IDD449" s="28"/>
      <c r="IDE449" s="28"/>
      <c r="IDF449" s="28"/>
      <c r="IDG449" s="28"/>
      <c r="IDH449" s="28"/>
      <c r="IDI449" s="28"/>
      <c r="IDJ449" s="28"/>
      <c r="IDK449" s="28"/>
      <c r="IDL449" s="28"/>
      <c r="IDM449" s="28"/>
      <c r="IDN449" s="28"/>
      <c r="IDO449" s="28"/>
      <c r="IDP449" s="28"/>
      <c r="IDQ449" s="28"/>
      <c r="IDR449" s="28"/>
      <c r="IDS449" s="28"/>
      <c r="IDT449" s="28"/>
      <c r="IDU449" s="28"/>
      <c r="IDV449" s="28"/>
      <c r="IDW449" s="28"/>
      <c r="IDX449" s="28"/>
      <c r="IDY449" s="28"/>
      <c r="IDZ449" s="28"/>
      <c r="IEA449" s="28"/>
      <c r="IEB449" s="28"/>
      <c r="IEC449" s="28"/>
      <c r="IED449" s="28"/>
      <c r="IEE449" s="28"/>
      <c r="IEF449" s="28"/>
      <c r="IEG449" s="28"/>
      <c r="IEH449" s="28"/>
      <c r="IEI449" s="28"/>
      <c r="IEJ449" s="28"/>
      <c r="IEK449" s="28"/>
      <c r="IEL449" s="28"/>
      <c r="IEM449" s="28"/>
      <c r="IEN449" s="28"/>
      <c r="IEO449" s="28"/>
      <c r="IEP449" s="28"/>
      <c r="IEQ449" s="28"/>
      <c r="IER449" s="28"/>
      <c r="IES449" s="28"/>
      <c r="IET449" s="28"/>
      <c r="IEU449" s="28"/>
      <c r="IEV449" s="28"/>
      <c r="IEW449" s="28"/>
      <c r="IEX449" s="28"/>
      <c r="IEY449" s="28"/>
      <c r="IEZ449" s="28"/>
      <c r="IFA449" s="28"/>
      <c r="IFB449" s="28"/>
      <c r="IFC449" s="28"/>
      <c r="IFD449" s="28"/>
      <c r="IFE449" s="28"/>
      <c r="IFF449" s="28"/>
      <c r="IFG449" s="28"/>
      <c r="IFH449" s="28"/>
      <c r="IFI449" s="28"/>
      <c r="IFJ449" s="28"/>
      <c r="IFK449" s="28"/>
      <c r="IFL449" s="28"/>
      <c r="IFM449" s="28"/>
      <c r="IFN449" s="28"/>
      <c r="IFO449" s="28"/>
      <c r="IFP449" s="28"/>
      <c r="IFQ449" s="28"/>
      <c r="IFR449" s="28"/>
      <c r="IFS449" s="28"/>
      <c r="IFT449" s="28"/>
      <c r="IFU449" s="28"/>
      <c r="IFV449" s="28"/>
      <c r="IFW449" s="28"/>
      <c r="IFX449" s="28"/>
      <c r="IFY449" s="28"/>
      <c r="IFZ449" s="28"/>
      <c r="IGA449" s="28"/>
      <c r="IGB449" s="28"/>
      <c r="IGC449" s="28"/>
      <c r="IGD449" s="28"/>
      <c r="IGE449" s="28"/>
      <c r="IGF449" s="28"/>
      <c r="IGG449" s="28"/>
      <c r="IGH449" s="28"/>
      <c r="IGI449" s="28"/>
      <c r="IGJ449" s="28"/>
      <c r="IGK449" s="28"/>
      <c r="IGL449" s="28"/>
      <c r="IGM449" s="28"/>
      <c r="IGN449" s="28"/>
      <c r="IGO449" s="28"/>
      <c r="IGP449" s="28"/>
      <c r="IGQ449" s="28"/>
      <c r="IGR449" s="28"/>
      <c r="IGS449" s="28"/>
      <c r="IGT449" s="28"/>
      <c r="IGU449" s="28"/>
      <c r="IGV449" s="28"/>
      <c r="IGW449" s="28"/>
      <c r="IGX449" s="28"/>
      <c r="IGY449" s="28"/>
      <c r="IGZ449" s="28"/>
      <c r="IHA449" s="28"/>
      <c r="IHB449" s="28"/>
      <c r="IHC449" s="28"/>
      <c r="IHD449" s="28"/>
      <c r="IHE449" s="28"/>
      <c r="IHF449" s="28"/>
      <c r="IHG449" s="28"/>
      <c r="IHH449" s="28"/>
      <c r="IHI449" s="28"/>
      <c r="IHJ449" s="28"/>
      <c r="IHK449" s="28"/>
      <c r="IHL449" s="28"/>
      <c r="IHM449" s="28"/>
      <c r="IHN449" s="28"/>
      <c r="IHO449" s="28"/>
      <c r="IHP449" s="28"/>
      <c r="IHQ449" s="28"/>
      <c r="IHR449" s="28"/>
      <c r="IHS449" s="28"/>
      <c r="IHT449" s="28"/>
      <c r="IHU449" s="28"/>
      <c r="IHV449" s="28"/>
      <c r="IHW449" s="28"/>
      <c r="IHX449" s="28"/>
      <c r="IHY449" s="28"/>
      <c r="IHZ449" s="28"/>
      <c r="IIA449" s="28"/>
      <c r="IIB449" s="28"/>
      <c r="IIC449" s="28"/>
      <c r="IID449" s="28"/>
      <c r="IIE449" s="28"/>
      <c r="IIF449" s="28"/>
      <c r="IIG449" s="28"/>
      <c r="IIH449" s="28"/>
      <c r="III449" s="28"/>
      <c r="IIJ449" s="28"/>
      <c r="IIK449" s="28"/>
      <c r="IIL449" s="28"/>
      <c r="IIM449" s="28"/>
      <c r="IIN449" s="28"/>
      <c r="IIO449" s="28"/>
      <c r="IIP449" s="28"/>
      <c r="IIQ449" s="28"/>
      <c r="IIR449" s="28"/>
      <c r="IIS449" s="28"/>
      <c r="IIT449" s="28"/>
      <c r="IIU449" s="28"/>
      <c r="IIV449" s="28"/>
      <c r="IIW449" s="28"/>
      <c r="IIX449" s="28"/>
      <c r="IIY449" s="28"/>
      <c r="IIZ449" s="28"/>
      <c r="IJA449" s="28"/>
      <c r="IJB449" s="28"/>
      <c r="IJC449" s="28"/>
      <c r="IJD449" s="28"/>
      <c r="IJE449" s="28"/>
      <c r="IJF449" s="28"/>
      <c r="IJG449" s="28"/>
      <c r="IJH449" s="28"/>
      <c r="IJI449" s="28"/>
      <c r="IJJ449" s="28"/>
      <c r="IJK449" s="28"/>
      <c r="IJL449" s="28"/>
      <c r="IJM449" s="28"/>
      <c r="IJN449" s="28"/>
      <c r="IJO449" s="28"/>
      <c r="IJP449" s="28"/>
      <c r="IJQ449" s="28"/>
      <c r="IJR449" s="28"/>
      <c r="IJS449" s="28"/>
      <c r="IJT449" s="28"/>
      <c r="IJU449" s="28"/>
      <c r="IJV449" s="28"/>
      <c r="IJW449" s="28"/>
      <c r="IJX449" s="28"/>
      <c r="IJY449" s="28"/>
      <c r="IJZ449" s="28"/>
      <c r="IKA449" s="28"/>
      <c r="IKB449" s="28"/>
      <c r="IKC449" s="28"/>
      <c r="IKD449" s="28"/>
      <c r="IKE449" s="28"/>
      <c r="IKF449" s="28"/>
      <c r="IKG449" s="28"/>
      <c r="IKH449" s="28"/>
      <c r="IKI449" s="28"/>
      <c r="IKJ449" s="28"/>
      <c r="IKK449" s="28"/>
      <c r="IKL449" s="28"/>
      <c r="IKM449" s="28"/>
      <c r="IKN449" s="28"/>
      <c r="IKO449" s="28"/>
      <c r="IKP449" s="28"/>
      <c r="IKQ449" s="28"/>
      <c r="IKR449" s="28"/>
      <c r="IKS449" s="28"/>
      <c r="IKT449" s="28"/>
      <c r="IKU449" s="28"/>
      <c r="IKV449" s="28"/>
      <c r="IKW449" s="28"/>
      <c r="IKX449" s="28"/>
      <c r="IKY449" s="28"/>
      <c r="IKZ449" s="28"/>
      <c r="ILA449" s="28"/>
      <c r="ILB449" s="28"/>
      <c r="ILC449" s="28"/>
      <c r="ILD449" s="28"/>
      <c r="ILE449" s="28"/>
      <c r="ILF449" s="28"/>
      <c r="ILG449" s="28"/>
      <c r="ILH449" s="28"/>
      <c r="ILI449" s="28"/>
      <c r="ILJ449" s="28"/>
      <c r="ILK449" s="28"/>
      <c r="ILL449" s="28"/>
      <c r="ILM449" s="28"/>
      <c r="ILN449" s="28"/>
      <c r="ILO449" s="28"/>
      <c r="ILP449" s="28"/>
      <c r="ILQ449" s="28"/>
      <c r="ILR449" s="28"/>
      <c r="ILS449" s="28"/>
      <c r="ILT449" s="28"/>
      <c r="ILU449" s="28"/>
      <c r="ILV449" s="28"/>
      <c r="ILW449" s="28"/>
      <c r="ILX449" s="28"/>
      <c r="ILY449" s="28"/>
      <c r="ILZ449" s="28"/>
      <c r="IMA449" s="28"/>
      <c r="IMB449" s="28"/>
      <c r="IMC449" s="28"/>
      <c r="IMD449" s="28"/>
      <c r="IME449" s="28"/>
      <c r="IMF449" s="28"/>
      <c r="IMG449" s="28"/>
      <c r="IMH449" s="28"/>
      <c r="IMI449" s="28"/>
      <c r="IMJ449" s="28"/>
      <c r="IMK449" s="28"/>
      <c r="IML449" s="28"/>
      <c r="IMM449" s="28"/>
      <c r="IMN449" s="28"/>
      <c r="IMO449" s="28"/>
      <c r="IMP449" s="28"/>
      <c r="IMQ449" s="28"/>
      <c r="IMR449" s="28"/>
      <c r="IMS449" s="28"/>
      <c r="IMT449" s="28"/>
      <c r="IMU449" s="28"/>
      <c r="IMV449" s="28"/>
      <c r="IMW449" s="28"/>
      <c r="IMX449" s="28"/>
      <c r="IMY449" s="28"/>
      <c r="IMZ449" s="28"/>
      <c r="INA449" s="28"/>
      <c r="INB449" s="28"/>
      <c r="INC449" s="28"/>
      <c r="IND449" s="28"/>
      <c r="INE449" s="28"/>
      <c r="INF449" s="28"/>
      <c r="ING449" s="28"/>
      <c r="INH449" s="28"/>
      <c r="INI449" s="28"/>
      <c r="INJ449" s="28"/>
      <c r="INK449" s="28"/>
      <c r="INL449" s="28"/>
      <c r="INM449" s="28"/>
      <c r="INN449" s="28"/>
      <c r="INO449" s="28"/>
      <c r="INP449" s="28"/>
      <c r="INQ449" s="28"/>
      <c r="INR449" s="28"/>
      <c r="INS449" s="28"/>
      <c r="INT449" s="28"/>
      <c r="INU449" s="28"/>
      <c r="INV449" s="28"/>
      <c r="INW449" s="28"/>
      <c r="INX449" s="28"/>
      <c r="INY449" s="28"/>
      <c r="INZ449" s="28"/>
      <c r="IOA449" s="28"/>
      <c r="IOB449" s="28"/>
      <c r="IOC449" s="28"/>
      <c r="IOD449" s="28"/>
      <c r="IOE449" s="28"/>
      <c r="IOF449" s="28"/>
      <c r="IOG449" s="28"/>
      <c r="IOH449" s="28"/>
      <c r="IOI449" s="28"/>
      <c r="IOJ449" s="28"/>
      <c r="IOK449" s="28"/>
      <c r="IOL449" s="28"/>
      <c r="IOM449" s="28"/>
      <c r="ION449" s="28"/>
      <c r="IOO449" s="28"/>
      <c r="IOP449" s="28"/>
      <c r="IOQ449" s="28"/>
      <c r="IOR449" s="28"/>
      <c r="IOS449" s="28"/>
      <c r="IOT449" s="28"/>
      <c r="IOU449" s="28"/>
      <c r="IOV449" s="28"/>
      <c r="IOW449" s="28"/>
      <c r="IOX449" s="28"/>
      <c r="IOY449" s="28"/>
      <c r="IOZ449" s="28"/>
      <c r="IPA449" s="28"/>
      <c r="IPB449" s="28"/>
      <c r="IPC449" s="28"/>
      <c r="IPD449" s="28"/>
      <c r="IPE449" s="28"/>
      <c r="IPF449" s="28"/>
      <c r="IPG449" s="28"/>
      <c r="IPH449" s="28"/>
      <c r="IPI449" s="28"/>
      <c r="IPJ449" s="28"/>
      <c r="IPK449" s="28"/>
      <c r="IPL449" s="28"/>
      <c r="IPM449" s="28"/>
      <c r="IPN449" s="28"/>
      <c r="IPO449" s="28"/>
      <c r="IPP449" s="28"/>
      <c r="IPQ449" s="28"/>
      <c r="IPR449" s="28"/>
      <c r="IPS449" s="28"/>
      <c r="IPT449" s="28"/>
      <c r="IPU449" s="28"/>
      <c r="IPV449" s="28"/>
      <c r="IPW449" s="28"/>
      <c r="IPX449" s="28"/>
      <c r="IPY449" s="28"/>
      <c r="IPZ449" s="28"/>
      <c r="IQA449" s="28"/>
      <c r="IQB449" s="28"/>
      <c r="IQC449" s="28"/>
      <c r="IQD449" s="28"/>
      <c r="IQE449" s="28"/>
      <c r="IQF449" s="28"/>
      <c r="IQG449" s="28"/>
      <c r="IQH449" s="28"/>
      <c r="IQI449" s="28"/>
      <c r="IQJ449" s="28"/>
      <c r="IQK449" s="28"/>
      <c r="IQL449" s="28"/>
      <c r="IQM449" s="28"/>
      <c r="IQN449" s="28"/>
      <c r="IQO449" s="28"/>
      <c r="IQP449" s="28"/>
      <c r="IQQ449" s="28"/>
      <c r="IQR449" s="28"/>
      <c r="IQS449" s="28"/>
      <c r="IQT449" s="28"/>
      <c r="IQU449" s="28"/>
      <c r="IQV449" s="28"/>
      <c r="IQW449" s="28"/>
      <c r="IQX449" s="28"/>
      <c r="IQY449" s="28"/>
      <c r="IQZ449" s="28"/>
      <c r="IRA449" s="28"/>
      <c r="IRB449" s="28"/>
      <c r="IRC449" s="28"/>
      <c r="IRD449" s="28"/>
      <c r="IRE449" s="28"/>
      <c r="IRF449" s="28"/>
      <c r="IRG449" s="28"/>
      <c r="IRH449" s="28"/>
      <c r="IRI449" s="28"/>
      <c r="IRJ449" s="28"/>
      <c r="IRK449" s="28"/>
      <c r="IRL449" s="28"/>
      <c r="IRM449" s="28"/>
      <c r="IRN449" s="28"/>
      <c r="IRO449" s="28"/>
      <c r="IRP449" s="28"/>
      <c r="IRQ449" s="28"/>
      <c r="IRR449" s="28"/>
      <c r="IRS449" s="28"/>
      <c r="IRT449" s="28"/>
      <c r="IRU449" s="28"/>
      <c r="IRV449" s="28"/>
      <c r="IRW449" s="28"/>
      <c r="IRX449" s="28"/>
      <c r="IRY449" s="28"/>
      <c r="IRZ449" s="28"/>
      <c r="ISA449" s="28"/>
      <c r="ISB449" s="28"/>
      <c r="ISC449" s="28"/>
      <c r="ISD449" s="28"/>
      <c r="ISE449" s="28"/>
      <c r="ISF449" s="28"/>
      <c r="ISG449" s="28"/>
      <c r="ISH449" s="28"/>
      <c r="ISI449" s="28"/>
      <c r="ISJ449" s="28"/>
      <c r="ISK449" s="28"/>
      <c r="ISL449" s="28"/>
      <c r="ISM449" s="28"/>
      <c r="ISN449" s="28"/>
      <c r="ISO449" s="28"/>
      <c r="ISP449" s="28"/>
      <c r="ISQ449" s="28"/>
      <c r="ISR449" s="28"/>
      <c r="ISS449" s="28"/>
      <c r="IST449" s="28"/>
      <c r="ISU449" s="28"/>
      <c r="ISV449" s="28"/>
      <c r="ISW449" s="28"/>
      <c r="ISX449" s="28"/>
      <c r="ISY449" s="28"/>
      <c r="ISZ449" s="28"/>
      <c r="ITA449" s="28"/>
      <c r="ITB449" s="28"/>
      <c r="ITC449" s="28"/>
      <c r="ITD449" s="28"/>
      <c r="ITE449" s="28"/>
      <c r="ITF449" s="28"/>
      <c r="ITG449" s="28"/>
      <c r="ITH449" s="28"/>
      <c r="ITI449" s="28"/>
      <c r="ITJ449" s="28"/>
      <c r="ITK449" s="28"/>
      <c r="ITL449" s="28"/>
      <c r="ITM449" s="28"/>
      <c r="ITN449" s="28"/>
      <c r="ITO449" s="28"/>
      <c r="ITP449" s="28"/>
      <c r="ITQ449" s="28"/>
      <c r="ITR449" s="28"/>
      <c r="ITS449" s="28"/>
      <c r="ITT449" s="28"/>
      <c r="ITU449" s="28"/>
      <c r="ITV449" s="28"/>
      <c r="ITW449" s="28"/>
      <c r="ITX449" s="28"/>
      <c r="ITY449" s="28"/>
      <c r="ITZ449" s="28"/>
      <c r="IUA449" s="28"/>
      <c r="IUB449" s="28"/>
      <c r="IUC449" s="28"/>
      <c r="IUD449" s="28"/>
      <c r="IUE449" s="28"/>
      <c r="IUF449" s="28"/>
      <c r="IUG449" s="28"/>
      <c r="IUH449" s="28"/>
      <c r="IUI449" s="28"/>
      <c r="IUJ449" s="28"/>
      <c r="IUK449" s="28"/>
      <c r="IUL449" s="28"/>
      <c r="IUM449" s="28"/>
      <c r="IUN449" s="28"/>
      <c r="IUO449" s="28"/>
      <c r="IUP449" s="28"/>
      <c r="IUQ449" s="28"/>
      <c r="IUR449" s="28"/>
      <c r="IUS449" s="28"/>
      <c r="IUT449" s="28"/>
      <c r="IUU449" s="28"/>
      <c r="IUV449" s="28"/>
      <c r="IUW449" s="28"/>
      <c r="IUX449" s="28"/>
      <c r="IUY449" s="28"/>
      <c r="IUZ449" s="28"/>
      <c r="IVA449" s="28"/>
      <c r="IVB449" s="28"/>
      <c r="IVC449" s="28"/>
      <c r="IVD449" s="28"/>
      <c r="IVE449" s="28"/>
      <c r="IVF449" s="28"/>
      <c r="IVG449" s="28"/>
      <c r="IVH449" s="28"/>
      <c r="IVI449" s="28"/>
      <c r="IVJ449" s="28"/>
      <c r="IVK449" s="28"/>
      <c r="IVL449" s="28"/>
      <c r="IVM449" s="28"/>
      <c r="IVN449" s="28"/>
      <c r="IVO449" s="28"/>
      <c r="IVP449" s="28"/>
      <c r="IVQ449" s="28"/>
      <c r="IVR449" s="28"/>
      <c r="IVS449" s="28"/>
      <c r="IVT449" s="28"/>
      <c r="IVU449" s="28"/>
      <c r="IVV449" s="28"/>
      <c r="IVW449" s="28"/>
      <c r="IVX449" s="28"/>
      <c r="IVY449" s="28"/>
      <c r="IVZ449" s="28"/>
      <c r="IWA449" s="28"/>
      <c r="IWB449" s="28"/>
      <c r="IWC449" s="28"/>
      <c r="IWD449" s="28"/>
      <c r="IWE449" s="28"/>
      <c r="IWF449" s="28"/>
      <c r="IWG449" s="28"/>
      <c r="IWH449" s="28"/>
      <c r="IWI449" s="28"/>
      <c r="IWJ449" s="28"/>
      <c r="IWK449" s="28"/>
      <c r="IWL449" s="28"/>
      <c r="IWM449" s="28"/>
      <c r="IWN449" s="28"/>
      <c r="IWO449" s="28"/>
      <c r="IWP449" s="28"/>
      <c r="IWQ449" s="28"/>
      <c r="IWR449" s="28"/>
      <c r="IWS449" s="28"/>
      <c r="IWT449" s="28"/>
      <c r="IWU449" s="28"/>
      <c r="IWV449" s="28"/>
      <c r="IWW449" s="28"/>
      <c r="IWX449" s="28"/>
      <c r="IWY449" s="28"/>
      <c r="IWZ449" s="28"/>
      <c r="IXA449" s="28"/>
      <c r="IXB449" s="28"/>
      <c r="IXC449" s="28"/>
      <c r="IXD449" s="28"/>
      <c r="IXE449" s="28"/>
      <c r="IXF449" s="28"/>
      <c r="IXG449" s="28"/>
      <c r="IXH449" s="28"/>
      <c r="IXI449" s="28"/>
      <c r="IXJ449" s="28"/>
      <c r="IXK449" s="28"/>
      <c r="IXL449" s="28"/>
      <c r="IXM449" s="28"/>
      <c r="IXN449" s="28"/>
      <c r="IXO449" s="28"/>
      <c r="IXP449" s="28"/>
      <c r="IXQ449" s="28"/>
      <c r="IXR449" s="28"/>
      <c r="IXS449" s="28"/>
      <c r="IXT449" s="28"/>
      <c r="IXU449" s="28"/>
      <c r="IXV449" s="28"/>
      <c r="IXW449" s="28"/>
      <c r="IXX449" s="28"/>
      <c r="IXY449" s="28"/>
      <c r="IXZ449" s="28"/>
      <c r="IYA449" s="28"/>
      <c r="IYB449" s="28"/>
      <c r="IYC449" s="28"/>
      <c r="IYD449" s="28"/>
      <c r="IYE449" s="28"/>
      <c r="IYF449" s="28"/>
      <c r="IYG449" s="28"/>
      <c r="IYH449" s="28"/>
      <c r="IYI449" s="28"/>
      <c r="IYJ449" s="28"/>
      <c r="IYK449" s="28"/>
      <c r="IYL449" s="28"/>
      <c r="IYM449" s="28"/>
      <c r="IYN449" s="28"/>
      <c r="IYO449" s="28"/>
      <c r="IYP449" s="28"/>
      <c r="IYQ449" s="28"/>
      <c r="IYR449" s="28"/>
      <c r="IYS449" s="28"/>
      <c r="IYT449" s="28"/>
      <c r="IYU449" s="28"/>
      <c r="IYV449" s="28"/>
      <c r="IYW449" s="28"/>
      <c r="IYX449" s="28"/>
      <c r="IYY449" s="28"/>
      <c r="IYZ449" s="28"/>
      <c r="IZA449" s="28"/>
      <c r="IZB449" s="28"/>
      <c r="IZC449" s="28"/>
      <c r="IZD449" s="28"/>
      <c r="IZE449" s="28"/>
      <c r="IZF449" s="28"/>
      <c r="IZG449" s="28"/>
      <c r="IZH449" s="28"/>
      <c r="IZI449" s="28"/>
      <c r="IZJ449" s="28"/>
      <c r="IZK449" s="28"/>
      <c r="IZL449" s="28"/>
      <c r="IZM449" s="28"/>
      <c r="IZN449" s="28"/>
      <c r="IZO449" s="28"/>
      <c r="IZP449" s="28"/>
      <c r="IZQ449" s="28"/>
      <c r="IZR449" s="28"/>
      <c r="IZS449" s="28"/>
      <c r="IZT449" s="28"/>
      <c r="IZU449" s="28"/>
      <c r="IZV449" s="28"/>
      <c r="IZW449" s="28"/>
      <c r="IZX449" s="28"/>
      <c r="IZY449" s="28"/>
      <c r="IZZ449" s="28"/>
      <c r="JAA449" s="28"/>
      <c r="JAB449" s="28"/>
      <c r="JAC449" s="28"/>
      <c r="JAD449" s="28"/>
      <c r="JAE449" s="28"/>
      <c r="JAF449" s="28"/>
      <c r="JAG449" s="28"/>
      <c r="JAH449" s="28"/>
      <c r="JAI449" s="28"/>
      <c r="JAJ449" s="28"/>
      <c r="JAK449" s="28"/>
      <c r="JAL449" s="28"/>
      <c r="JAM449" s="28"/>
      <c r="JAN449" s="28"/>
      <c r="JAO449" s="28"/>
      <c r="JAP449" s="28"/>
      <c r="JAQ449" s="28"/>
      <c r="JAR449" s="28"/>
      <c r="JAS449" s="28"/>
      <c r="JAT449" s="28"/>
      <c r="JAU449" s="28"/>
      <c r="JAV449" s="28"/>
      <c r="JAW449" s="28"/>
      <c r="JAX449" s="28"/>
      <c r="JAY449" s="28"/>
      <c r="JAZ449" s="28"/>
      <c r="JBA449" s="28"/>
      <c r="JBB449" s="28"/>
      <c r="JBC449" s="28"/>
      <c r="JBD449" s="28"/>
      <c r="JBE449" s="28"/>
      <c r="JBF449" s="28"/>
      <c r="JBG449" s="28"/>
      <c r="JBH449" s="28"/>
      <c r="JBI449" s="28"/>
      <c r="JBJ449" s="28"/>
      <c r="JBK449" s="28"/>
      <c r="JBL449" s="28"/>
      <c r="JBM449" s="28"/>
      <c r="JBN449" s="28"/>
      <c r="JBO449" s="28"/>
      <c r="JBP449" s="28"/>
      <c r="JBQ449" s="28"/>
      <c r="JBR449" s="28"/>
      <c r="JBS449" s="28"/>
      <c r="JBT449" s="28"/>
      <c r="JBU449" s="28"/>
      <c r="JBV449" s="28"/>
      <c r="JBW449" s="28"/>
      <c r="JBX449" s="28"/>
      <c r="JBY449" s="28"/>
      <c r="JBZ449" s="28"/>
      <c r="JCA449" s="28"/>
      <c r="JCB449" s="28"/>
      <c r="JCC449" s="28"/>
      <c r="JCD449" s="28"/>
      <c r="JCE449" s="28"/>
      <c r="JCF449" s="28"/>
      <c r="JCG449" s="28"/>
      <c r="JCH449" s="28"/>
      <c r="JCI449" s="28"/>
      <c r="JCJ449" s="28"/>
      <c r="JCK449" s="28"/>
      <c r="JCL449" s="28"/>
      <c r="JCM449" s="28"/>
      <c r="JCN449" s="28"/>
      <c r="JCO449" s="28"/>
      <c r="JCP449" s="28"/>
      <c r="JCQ449" s="28"/>
      <c r="JCR449" s="28"/>
      <c r="JCS449" s="28"/>
      <c r="JCT449" s="28"/>
      <c r="JCU449" s="28"/>
      <c r="JCV449" s="28"/>
      <c r="JCW449" s="28"/>
      <c r="JCX449" s="28"/>
      <c r="JCY449" s="28"/>
      <c r="JCZ449" s="28"/>
      <c r="JDA449" s="28"/>
      <c r="JDB449" s="28"/>
      <c r="JDC449" s="28"/>
      <c r="JDD449" s="28"/>
      <c r="JDE449" s="28"/>
      <c r="JDF449" s="28"/>
      <c r="JDG449" s="28"/>
      <c r="JDH449" s="28"/>
      <c r="JDI449" s="28"/>
      <c r="JDJ449" s="28"/>
      <c r="JDK449" s="28"/>
      <c r="JDL449" s="28"/>
      <c r="JDM449" s="28"/>
      <c r="JDN449" s="28"/>
      <c r="JDO449" s="28"/>
      <c r="JDP449" s="28"/>
      <c r="JDQ449" s="28"/>
      <c r="JDR449" s="28"/>
      <c r="JDS449" s="28"/>
      <c r="JDT449" s="28"/>
      <c r="JDU449" s="28"/>
      <c r="JDV449" s="28"/>
      <c r="JDW449" s="28"/>
      <c r="JDX449" s="28"/>
      <c r="JDY449" s="28"/>
      <c r="JDZ449" s="28"/>
      <c r="JEA449" s="28"/>
      <c r="JEB449" s="28"/>
      <c r="JEC449" s="28"/>
      <c r="JED449" s="28"/>
      <c r="JEE449" s="28"/>
      <c r="JEF449" s="28"/>
      <c r="JEG449" s="28"/>
      <c r="JEH449" s="28"/>
      <c r="JEI449" s="28"/>
      <c r="JEJ449" s="28"/>
      <c r="JEK449" s="28"/>
      <c r="JEL449" s="28"/>
      <c r="JEM449" s="28"/>
      <c r="JEN449" s="28"/>
      <c r="JEO449" s="28"/>
      <c r="JEP449" s="28"/>
      <c r="JEQ449" s="28"/>
      <c r="JER449" s="28"/>
      <c r="JES449" s="28"/>
      <c r="JET449" s="28"/>
      <c r="JEU449" s="28"/>
      <c r="JEV449" s="28"/>
      <c r="JEW449" s="28"/>
      <c r="JEX449" s="28"/>
      <c r="JEY449" s="28"/>
      <c r="JEZ449" s="28"/>
      <c r="JFA449" s="28"/>
      <c r="JFB449" s="28"/>
      <c r="JFC449" s="28"/>
      <c r="JFD449" s="28"/>
      <c r="JFE449" s="28"/>
      <c r="JFF449" s="28"/>
      <c r="JFG449" s="28"/>
      <c r="JFH449" s="28"/>
      <c r="JFI449" s="28"/>
      <c r="JFJ449" s="28"/>
      <c r="JFK449" s="28"/>
      <c r="JFL449" s="28"/>
      <c r="JFM449" s="28"/>
      <c r="JFN449" s="28"/>
      <c r="JFO449" s="28"/>
      <c r="JFP449" s="28"/>
      <c r="JFQ449" s="28"/>
      <c r="JFR449" s="28"/>
      <c r="JFS449" s="28"/>
      <c r="JFT449" s="28"/>
      <c r="JFU449" s="28"/>
      <c r="JFV449" s="28"/>
      <c r="JFW449" s="28"/>
      <c r="JFX449" s="28"/>
      <c r="JFY449" s="28"/>
      <c r="JFZ449" s="28"/>
      <c r="JGA449" s="28"/>
      <c r="JGB449" s="28"/>
      <c r="JGC449" s="28"/>
      <c r="JGD449" s="28"/>
      <c r="JGE449" s="28"/>
      <c r="JGF449" s="28"/>
      <c r="JGG449" s="28"/>
      <c r="JGH449" s="28"/>
      <c r="JGI449" s="28"/>
      <c r="JGJ449" s="28"/>
      <c r="JGK449" s="28"/>
      <c r="JGL449" s="28"/>
      <c r="JGM449" s="28"/>
      <c r="JGN449" s="28"/>
      <c r="JGO449" s="28"/>
      <c r="JGP449" s="28"/>
      <c r="JGQ449" s="28"/>
      <c r="JGR449" s="28"/>
      <c r="JGS449" s="28"/>
      <c r="JGT449" s="28"/>
      <c r="JGU449" s="28"/>
      <c r="JGV449" s="28"/>
      <c r="JGW449" s="28"/>
      <c r="JGX449" s="28"/>
      <c r="JGY449" s="28"/>
      <c r="JGZ449" s="28"/>
      <c r="JHA449" s="28"/>
      <c r="JHB449" s="28"/>
      <c r="JHC449" s="28"/>
      <c r="JHD449" s="28"/>
      <c r="JHE449" s="28"/>
      <c r="JHF449" s="28"/>
      <c r="JHG449" s="28"/>
      <c r="JHH449" s="28"/>
      <c r="JHI449" s="28"/>
      <c r="JHJ449" s="28"/>
      <c r="JHK449" s="28"/>
      <c r="JHL449" s="28"/>
      <c r="JHM449" s="28"/>
      <c r="JHN449" s="28"/>
      <c r="JHO449" s="28"/>
      <c r="JHP449" s="28"/>
      <c r="JHQ449" s="28"/>
      <c r="JHR449" s="28"/>
      <c r="JHS449" s="28"/>
      <c r="JHT449" s="28"/>
      <c r="JHU449" s="28"/>
      <c r="JHV449" s="28"/>
      <c r="JHW449" s="28"/>
      <c r="JHX449" s="28"/>
      <c r="JHY449" s="28"/>
      <c r="JHZ449" s="28"/>
      <c r="JIA449" s="28"/>
      <c r="JIB449" s="28"/>
      <c r="JIC449" s="28"/>
      <c r="JID449" s="28"/>
      <c r="JIE449" s="28"/>
      <c r="JIF449" s="28"/>
      <c r="JIG449" s="28"/>
      <c r="JIH449" s="28"/>
      <c r="JII449" s="28"/>
      <c r="JIJ449" s="28"/>
      <c r="JIK449" s="28"/>
      <c r="JIL449" s="28"/>
      <c r="JIM449" s="28"/>
      <c r="JIN449" s="28"/>
      <c r="JIO449" s="28"/>
      <c r="JIP449" s="28"/>
      <c r="JIQ449" s="28"/>
      <c r="JIR449" s="28"/>
      <c r="JIS449" s="28"/>
      <c r="JIT449" s="28"/>
      <c r="JIU449" s="28"/>
      <c r="JIV449" s="28"/>
      <c r="JIW449" s="28"/>
      <c r="JIX449" s="28"/>
      <c r="JIY449" s="28"/>
      <c r="JIZ449" s="28"/>
      <c r="JJA449" s="28"/>
      <c r="JJB449" s="28"/>
      <c r="JJC449" s="28"/>
      <c r="JJD449" s="28"/>
      <c r="JJE449" s="28"/>
      <c r="JJF449" s="28"/>
      <c r="JJG449" s="28"/>
      <c r="JJH449" s="28"/>
      <c r="JJI449" s="28"/>
      <c r="JJJ449" s="28"/>
      <c r="JJK449" s="28"/>
      <c r="JJL449" s="28"/>
      <c r="JJM449" s="28"/>
      <c r="JJN449" s="28"/>
      <c r="JJO449" s="28"/>
      <c r="JJP449" s="28"/>
      <c r="JJQ449" s="28"/>
      <c r="JJR449" s="28"/>
      <c r="JJS449" s="28"/>
      <c r="JJT449" s="28"/>
      <c r="JJU449" s="28"/>
      <c r="JJV449" s="28"/>
      <c r="JJW449" s="28"/>
      <c r="JJX449" s="28"/>
      <c r="JJY449" s="28"/>
      <c r="JJZ449" s="28"/>
      <c r="JKA449" s="28"/>
      <c r="JKB449" s="28"/>
      <c r="JKC449" s="28"/>
      <c r="JKD449" s="28"/>
      <c r="JKE449" s="28"/>
      <c r="JKF449" s="28"/>
      <c r="JKG449" s="28"/>
      <c r="JKH449" s="28"/>
      <c r="JKI449" s="28"/>
      <c r="JKJ449" s="28"/>
      <c r="JKK449" s="28"/>
      <c r="JKL449" s="28"/>
      <c r="JKM449" s="28"/>
      <c r="JKN449" s="28"/>
      <c r="JKO449" s="28"/>
      <c r="JKP449" s="28"/>
      <c r="JKQ449" s="28"/>
      <c r="JKR449" s="28"/>
      <c r="JKS449" s="28"/>
      <c r="JKT449" s="28"/>
      <c r="JKU449" s="28"/>
      <c r="JKV449" s="28"/>
      <c r="JKW449" s="28"/>
      <c r="JKX449" s="28"/>
      <c r="JKY449" s="28"/>
      <c r="JKZ449" s="28"/>
      <c r="JLA449" s="28"/>
      <c r="JLB449" s="28"/>
      <c r="JLC449" s="28"/>
      <c r="JLD449" s="28"/>
      <c r="JLE449" s="28"/>
      <c r="JLF449" s="28"/>
      <c r="JLG449" s="28"/>
      <c r="JLH449" s="28"/>
      <c r="JLI449" s="28"/>
      <c r="JLJ449" s="28"/>
      <c r="JLK449" s="28"/>
      <c r="JLL449" s="28"/>
      <c r="JLM449" s="28"/>
      <c r="JLN449" s="28"/>
      <c r="JLO449" s="28"/>
      <c r="JLP449" s="28"/>
      <c r="JLQ449" s="28"/>
      <c r="JLR449" s="28"/>
      <c r="JLS449" s="28"/>
      <c r="JLT449" s="28"/>
      <c r="JLU449" s="28"/>
      <c r="JLV449" s="28"/>
      <c r="JLW449" s="28"/>
      <c r="JLX449" s="28"/>
      <c r="JLY449" s="28"/>
      <c r="JLZ449" s="28"/>
      <c r="JMA449" s="28"/>
      <c r="JMB449" s="28"/>
      <c r="JMC449" s="28"/>
      <c r="JMD449" s="28"/>
      <c r="JME449" s="28"/>
      <c r="JMF449" s="28"/>
      <c r="JMG449" s="28"/>
      <c r="JMH449" s="28"/>
      <c r="JMI449" s="28"/>
      <c r="JMJ449" s="28"/>
      <c r="JMK449" s="28"/>
      <c r="JML449" s="28"/>
      <c r="JMM449" s="28"/>
      <c r="JMN449" s="28"/>
      <c r="JMO449" s="28"/>
      <c r="JMP449" s="28"/>
      <c r="JMQ449" s="28"/>
      <c r="JMR449" s="28"/>
      <c r="JMS449" s="28"/>
      <c r="JMT449" s="28"/>
      <c r="JMU449" s="28"/>
      <c r="JMV449" s="28"/>
      <c r="JMW449" s="28"/>
      <c r="JMX449" s="28"/>
      <c r="JMY449" s="28"/>
      <c r="JMZ449" s="28"/>
      <c r="JNA449" s="28"/>
      <c r="JNB449" s="28"/>
      <c r="JNC449" s="28"/>
      <c r="JND449" s="28"/>
      <c r="JNE449" s="28"/>
      <c r="JNF449" s="28"/>
      <c r="JNG449" s="28"/>
      <c r="JNH449" s="28"/>
      <c r="JNI449" s="28"/>
      <c r="JNJ449" s="28"/>
      <c r="JNK449" s="28"/>
      <c r="JNL449" s="28"/>
      <c r="JNM449" s="28"/>
      <c r="JNN449" s="28"/>
      <c r="JNO449" s="28"/>
      <c r="JNP449" s="28"/>
      <c r="JNQ449" s="28"/>
      <c r="JNR449" s="28"/>
      <c r="JNS449" s="28"/>
      <c r="JNT449" s="28"/>
      <c r="JNU449" s="28"/>
      <c r="JNV449" s="28"/>
      <c r="JNW449" s="28"/>
      <c r="JNX449" s="28"/>
      <c r="JNY449" s="28"/>
      <c r="JNZ449" s="28"/>
      <c r="JOA449" s="28"/>
      <c r="JOB449" s="28"/>
      <c r="JOC449" s="28"/>
      <c r="JOD449" s="28"/>
      <c r="JOE449" s="28"/>
      <c r="JOF449" s="28"/>
      <c r="JOG449" s="28"/>
      <c r="JOH449" s="28"/>
      <c r="JOI449" s="28"/>
      <c r="JOJ449" s="28"/>
      <c r="JOK449" s="28"/>
      <c r="JOL449" s="28"/>
      <c r="JOM449" s="28"/>
      <c r="JON449" s="28"/>
      <c r="JOO449" s="28"/>
      <c r="JOP449" s="28"/>
      <c r="JOQ449" s="28"/>
      <c r="JOR449" s="28"/>
      <c r="JOS449" s="28"/>
      <c r="JOT449" s="28"/>
      <c r="JOU449" s="28"/>
      <c r="JOV449" s="28"/>
      <c r="JOW449" s="28"/>
      <c r="JOX449" s="28"/>
      <c r="JOY449" s="28"/>
      <c r="JOZ449" s="28"/>
      <c r="JPA449" s="28"/>
      <c r="JPB449" s="28"/>
      <c r="JPC449" s="28"/>
      <c r="JPD449" s="28"/>
      <c r="JPE449" s="28"/>
      <c r="JPF449" s="28"/>
      <c r="JPG449" s="28"/>
      <c r="JPH449" s="28"/>
      <c r="JPI449" s="28"/>
      <c r="JPJ449" s="28"/>
      <c r="JPK449" s="28"/>
      <c r="JPL449" s="28"/>
      <c r="JPM449" s="28"/>
      <c r="JPN449" s="28"/>
      <c r="JPO449" s="28"/>
      <c r="JPP449" s="28"/>
      <c r="JPQ449" s="28"/>
      <c r="JPR449" s="28"/>
      <c r="JPS449" s="28"/>
      <c r="JPT449" s="28"/>
      <c r="JPU449" s="28"/>
      <c r="JPV449" s="28"/>
      <c r="JPW449" s="28"/>
      <c r="JPX449" s="28"/>
      <c r="JPY449" s="28"/>
      <c r="JPZ449" s="28"/>
      <c r="JQA449" s="28"/>
      <c r="JQB449" s="28"/>
      <c r="JQC449" s="28"/>
      <c r="JQD449" s="28"/>
      <c r="JQE449" s="28"/>
      <c r="JQF449" s="28"/>
      <c r="JQG449" s="28"/>
      <c r="JQH449" s="28"/>
      <c r="JQI449" s="28"/>
      <c r="JQJ449" s="28"/>
      <c r="JQK449" s="28"/>
      <c r="JQL449" s="28"/>
      <c r="JQM449" s="28"/>
      <c r="JQN449" s="28"/>
      <c r="JQO449" s="28"/>
      <c r="JQP449" s="28"/>
      <c r="JQQ449" s="28"/>
      <c r="JQR449" s="28"/>
      <c r="JQS449" s="28"/>
      <c r="JQT449" s="28"/>
      <c r="JQU449" s="28"/>
      <c r="JQV449" s="28"/>
      <c r="JQW449" s="28"/>
      <c r="JQX449" s="28"/>
      <c r="JQY449" s="28"/>
      <c r="JQZ449" s="28"/>
      <c r="JRA449" s="28"/>
      <c r="JRB449" s="28"/>
      <c r="JRC449" s="28"/>
      <c r="JRD449" s="28"/>
      <c r="JRE449" s="28"/>
      <c r="JRF449" s="28"/>
      <c r="JRG449" s="28"/>
      <c r="JRH449" s="28"/>
      <c r="JRI449" s="28"/>
      <c r="JRJ449" s="28"/>
      <c r="JRK449" s="28"/>
      <c r="JRL449" s="28"/>
      <c r="JRM449" s="28"/>
      <c r="JRN449" s="28"/>
      <c r="JRO449" s="28"/>
      <c r="JRP449" s="28"/>
      <c r="JRQ449" s="28"/>
      <c r="JRR449" s="28"/>
      <c r="JRS449" s="28"/>
      <c r="JRT449" s="28"/>
      <c r="JRU449" s="28"/>
      <c r="JRV449" s="28"/>
      <c r="JRW449" s="28"/>
      <c r="JRX449" s="28"/>
      <c r="JRY449" s="28"/>
      <c r="JRZ449" s="28"/>
      <c r="JSA449" s="28"/>
      <c r="JSB449" s="28"/>
      <c r="JSC449" s="28"/>
      <c r="JSD449" s="28"/>
      <c r="JSE449" s="28"/>
      <c r="JSF449" s="28"/>
      <c r="JSG449" s="28"/>
      <c r="JSH449" s="28"/>
      <c r="JSI449" s="28"/>
      <c r="JSJ449" s="28"/>
      <c r="JSK449" s="28"/>
      <c r="JSL449" s="28"/>
      <c r="JSM449" s="28"/>
      <c r="JSN449" s="28"/>
      <c r="JSO449" s="28"/>
      <c r="JSP449" s="28"/>
      <c r="JSQ449" s="28"/>
      <c r="JSR449" s="28"/>
      <c r="JSS449" s="28"/>
      <c r="JST449" s="28"/>
      <c r="JSU449" s="28"/>
      <c r="JSV449" s="28"/>
      <c r="JSW449" s="28"/>
      <c r="JSX449" s="28"/>
      <c r="JSY449" s="28"/>
      <c r="JSZ449" s="28"/>
      <c r="JTA449" s="28"/>
      <c r="JTB449" s="28"/>
      <c r="JTC449" s="28"/>
      <c r="JTD449" s="28"/>
      <c r="JTE449" s="28"/>
      <c r="JTF449" s="28"/>
      <c r="JTG449" s="28"/>
      <c r="JTH449" s="28"/>
      <c r="JTI449" s="28"/>
      <c r="JTJ449" s="28"/>
      <c r="JTK449" s="28"/>
      <c r="JTL449" s="28"/>
      <c r="JTM449" s="28"/>
      <c r="JTN449" s="28"/>
      <c r="JTO449" s="28"/>
      <c r="JTP449" s="28"/>
      <c r="JTQ449" s="28"/>
      <c r="JTR449" s="28"/>
      <c r="JTS449" s="28"/>
      <c r="JTT449" s="28"/>
      <c r="JTU449" s="28"/>
      <c r="JTV449" s="28"/>
      <c r="JTW449" s="28"/>
      <c r="JTX449" s="28"/>
      <c r="JTY449" s="28"/>
      <c r="JTZ449" s="28"/>
      <c r="JUA449" s="28"/>
      <c r="JUB449" s="28"/>
      <c r="JUC449" s="28"/>
      <c r="JUD449" s="28"/>
      <c r="JUE449" s="28"/>
      <c r="JUF449" s="28"/>
      <c r="JUG449" s="28"/>
      <c r="JUH449" s="28"/>
      <c r="JUI449" s="28"/>
      <c r="JUJ449" s="28"/>
      <c r="JUK449" s="28"/>
      <c r="JUL449" s="28"/>
      <c r="JUM449" s="28"/>
      <c r="JUN449" s="28"/>
      <c r="JUO449" s="28"/>
      <c r="JUP449" s="28"/>
      <c r="JUQ449" s="28"/>
      <c r="JUR449" s="28"/>
      <c r="JUS449" s="28"/>
      <c r="JUT449" s="28"/>
      <c r="JUU449" s="28"/>
      <c r="JUV449" s="28"/>
      <c r="JUW449" s="28"/>
      <c r="JUX449" s="28"/>
      <c r="JUY449" s="28"/>
      <c r="JUZ449" s="28"/>
      <c r="JVA449" s="28"/>
      <c r="JVB449" s="28"/>
      <c r="JVC449" s="28"/>
      <c r="JVD449" s="28"/>
      <c r="JVE449" s="28"/>
      <c r="JVF449" s="28"/>
      <c r="JVG449" s="28"/>
      <c r="JVH449" s="28"/>
      <c r="JVI449" s="28"/>
      <c r="JVJ449" s="28"/>
      <c r="JVK449" s="28"/>
      <c r="JVL449" s="28"/>
      <c r="JVM449" s="28"/>
      <c r="JVN449" s="28"/>
      <c r="JVO449" s="28"/>
      <c r="JVP449" s="28"/>
      <c r="JVQ449" s="28"/>
      <c r="JVR449" s="28"/>
      <c r="JVS449" s="28"/>
      <c r="JVT449" s="28"/>
      <c r="JVU449" s="28"/>
      <c r="JVV449" s="28"/>
      <c r="JVW449" s="28"/>
      <c r="JVX449" s="28"/>
      <c r="JVY449" s="28"/>
      <c r="JVZ449" s="28"/>
      <c r="JWA449" s="28"/>
      <c r="JWB449" s="28"/>
      <c r="JWC449" s="28"/>
      <c r="JWD449" s="28"/>
      <c r="JWE449" s="28"/>
      <c r="JWF449" s="28"/>
      <c r="JWG449" s="28"/>
      <c r="JWH449" s="28"/>
      <c r="JWI449" s="28"/>
      <c r="JWJ449" s="28"/>
      <c r="JWK449" s="28"/>
      <c r="JWL449" s="28"/>
      <c r="JWM449" s="28"/>
      <c r="JWN449" s="28"/>
      <c r="JWO449" s="28"/>
      <c r="JWP449" s="28"/>
      <c r="JWQ449" s="28"/>
      <c r="JWR449" s="28"/>
      <c r="JWS449" s="28"/>
      <c r="JWT449" s="28"/>
      <c r="JWU449" s="28"/>
      <c r="JWV449" s="28"/>
      <c r="JWW449" s="28"/>
      <c r="JWX449" s="28"/>
      <c r="JWY449" s="28"/>
      <c r="JWZ449" s="28"/>
      <c r="JXA449" s="28"/>
      <c r="JXB449" s="28"/>
      <c r="JXC449" s="28"/>
      <c r="JXD449" s="28"/>
      <c r="JXE449" s="28"/>
      <c r="JXF449" s="28"/>
      <c r="JXG449" s="28"/>
      <c r="JXH449" s="28"/>
      <c r="JXI449" s="28"/>
      <c r="JXJ449" s="28"/>
      <c r="JXK449" s="28"/>
      <c r="JXL449" s="28"/>
      <c r="JXM449" s="28"/>
      <c r="JXN449" s="28"/>
      <c r="JXO449" s="28"/>
      <c r="JXP449" s="28"/>
      <c r="JXQ449" s="28"/>
      <c r="JXR449" s="28"/>
      <c r="JXS449" s="28"/>
      <c r="JXT449" s="28"/>
      <c r="JXU449" s="28"/>
      <c r="JXV449" s="28"/>
      <c r="JXW449" s="28"/>
      <c r="JXX449" s="28"/>
      <c r="JXY449" s="28"/>
      <c r="JXZ449" s="28"/>
      <c r="JYA449" s="28"/>
      <c r="JYB449" s="28"/>
      <c r="JYC449" s="28"/>
      <c r="JYD449" s="28"/>
      <c r="JYE449" s="28"/>
      <c r="JYF449" s="28"/>
      <c r="JYG449" s="28"/>
      <c r="JYH449" s="28"/>
      <c r="JYI449" s="28"/>
      <c r="JYJ449" s="28"/>
      <c r="JYK449" s="28"/>
      <c r="JYL449" s="28"/>
      <c r="JYM449" s="28"/>
      <c r="JYN449" s="28"/>
      <c r="JYO449" s="28"/>
      <c r="JYP449" s="28"/>
      <c r="JYQ449" s="28"/>
      <c r="JYR449" s="28"/>
      <c r="JYS449" s="28"/>
      <c r="JYT449" s="28"/>
      <c r="JYU449" s="28"/>
      <c r="JYV449" s="28"/>
      <c r="JYW449" s="28"/>
      <c r="JYX449" s="28"/>
      <c r="JYY449" s="28"/>
      <c r="JYZ449" s="28"/>
      <c r="JZA449" s="28"/>
      <c r="JZB449" s="28"/>
      <c r="JZC449" s="28"/>
      <c r="JZD449" s="28"/>
      <c r="JZE449" s="28"/>
      <c r="JZF449" s="28"/>
      <c r="JZG449" s="28"/>
      <c r="JZH449" s="28"/>
      <c r="JZI449" s="28"/>
      <c r="JZJ449" s="28"/>
      <c r="JZK449" s="28"/>
      <c r="JZL449" s="28"/>
      <c r="JZM449" s="28"/>
      <c r="JZN449" s="28"/>
      <c r="JZO449" s="28"/>
      <c r="JZP449" s="28"/>
      <c r="JZQ449" s="28"/>
      <c r="JZR449" s="28"/>
      <c r="JZS449" s="28"/>
      <c r="JZT449" s="28"/>
      <c r="JZU449" s="28"/>
      <c r="JZV449" s="28"/>
      <c r="JZW449" s="28"/>
      <c r="JZX449" s="28"/>
      <c r="JZY449" s="28"/>
      <c r="JZZ449" s="28"/>
      <c r="KAA449" s="28"/>
      <c r="KAB449" s="28"/>
      <c r="KAC449" s="28"/>
      <c r="KAD449" s="28"/>
      <c r="KAE449" s="28"/>
      <c r="KAF449" s="28"/>
      <c r="KAG449" s="28"/>
      <c r="KAH449" s="28"/>
      <c r="KAI449" s="28"/>
      <c r="KAJ449" s="28"/>
      <c r="KAK449" s="28"/>
      <c r="KAL449" s="28"/>
      <c r="KAM449" s="28"/>
      <c r="KAN449" s="28"/>
      <c r="KAO449" s="28"/>
      <c r="KAP449" s="28"/>
      <c r="KAQ449" s="28"/>
      <c r="KAR449" s="28"/>
      <c r="KAS449" s="28"/>
      <c r="KAT449" s="28"/>
      <c r="KAU449" s="28"/>
      <c r="KAV449" s="28"/>
      <c r="KAW449" s="28"/>
      <c r="KAX449" s="28"/>
      <c r="KAY449" s="28"/>
      <c r="KAZ449" s="28"/>
      <c r="KBA449" s="28"/>
      <c r="KBB449" s="28"/>
      <c r="KBC449" s="28"/>
      <c r="KBD449" s="28"/>
      <c r="KBE449" s="28"/>
      <c r="KBF449" s="28"/>
      <c r="KBG449" s="28"/>
      <c r="KBH449" s="28"/>
      <c r="KBI449" s="28"/>
      <c r="KBJ449" s="28"/>
      <c r="KBK449" s="28"/>
      <c r="KBL449" s="28"/>
      <c r="KBM449" s="28"/>
      <c r="KBN449" s="28"/>
      <c r="KBO449" s="28"/>
      <c r="KBP449" s="28"/>
      <c r="KBQ449" s="28"/>
      <c r="KBR449" s="28"/>
      <c r="KBS449" s="28"/>
      <c r="KBT449" s="28"/>
      <c r="KBU449" s="28"/>
      <c r="KBV449" s="28"/>
      <c r="KBW449" s="28"/>
      <c r="KBX449" s="28"/>
      <c r="KBY449" s="28"/>
      <c r="KBZ449" s="28"/>
      <c r="KCA449" s="28"/>
      <c r="KCB449" s="28"/>
      <c r="KCC449" s="28"/>
      <c r="KCD449" s="28"/>
      <c r="KCE449" s="28"/>
      <c r="KCF449" s="28"/>
      <c r="KCG449" s="28"/>
      <c r="KCH449" s="28"/>
      <c r="KCI449" s="28"/>
      <c r="KCJ449" s="28"/>
      <c r="KCK449" s="28"/>
      <c r="KCL449" s="28"/>
      <c r="KCM449" s="28"/>
      <c r="KCN449" s="28"/>
      <c r="KCO449" s="28"/>
      <c r="KCP449" s="28"/>
      <c r="KCQ449" s="28"/>
      <c r="KCR449" s="28"/>
      <c r="KCS449" s="28"/>
      <c r="KCT449" s="28"/>
      <c r="KCU449" s="28"/>
      <c r="KCV449" s="28"/>
      <c r="KCW449" s="28"/>
      <c r="KCX449" s="28"/>
      <c r="KCY449" s="28"/>
      <c r="KCZ449" s="28"/>
      <c r="KDA449" s="28"/>
      <c r="KDB449" s="28"/>
      <c r="KDC449" s="28"/>
      <c r="KDD449" s="28"/>
      <c r="KDE449" s="28"/>
      <c r="KDF449" s="28"/>
      <c r="KDG449" s="28"/>
      <c r="KDH449" s="28"/>
      <c r="KDI449" s="28"/>
      <c r="KDJ449" s="28"/>
      <c r="KDK449" s="28"/>
      <c r="KDL449" s="28"/>
      <c r="KDM449" s="28"/>
      <c r="KDN449" s="28"/>
      <c r="KDO449" s="28"/>
      <c r="KDP449" s="28"/>
      <c r="KDQ449" s="28"/>
      <c r="KDR449" s="28"/>
      <c r="KDS449" s="28"/>
      <c r="KDT449" s="28"/>
      <c r="KDU449" s="28"/>
      <c r="KDV449" s="28"/>
      <c r="KDW449" s="28"/>
      <c r="KDX449" s="28"/>
      <c r="KDY449" s="28"/>
      <c r="KDZ449" s="28"/>
      <c r="KEA449" s="28"/>
      <c r="KEB449" s="28"/>
      <c r="KEC449" s="28"/>
      <c r="KED449" s="28"/>
      <c r="KEE449" s="28"/>
      <c r="KEF449" s="28"/>
      <c r="KEG449" s="28"/>
      <c r="KEH449" s="28"/>
      <c r="KEI449" s="28"/>
      <c r="KEJ449" s="28"/>
      <c r="KEK449" s="28"/>
      <c r="KEL449" s="28"/>
      <c r="KEM449" s="28"/>
      <c r="KEN449" s="28"/>
      <c r="KEO449" s="28"/>
      <c r="KEP449" s="28"/>
      <c r="KEQ449" s="28"/>
      <c r="KER449" s="28"/>
      <c r="KES449" s="28"/>
      <c r="KET449" s="28"/>
      <c r="KEU449" s="28"/>
      <c r="KEV449" s="28"/>
      <c r="KEW449" s="28"/>
      <c r="KEX449" s="28"/>
      <c r="KEY449" s="28"/>
      <c r="KEZ449" s="28"/>
      <c r="KFA449" s="28"/>
      <c r="KFB449" s="28"/>
      <c r="KFC449" s="28"/>
      <c r="KFD449" s="28"/>
      <c r="KFE449" s="28"/>
      <c r="KFF449" s="28"/>
      <c r="KFG449" s="28"/>
      <c r="KFH449" s="28"/>
      <c r="KFI449" s="28"/>
      <c r="KFJ449" s="28"/>
      <c r="KFK449" s="28"/>
      <c r="KFL449" s="28"/>
      <c r="KFM449" s="28"/>
      <c r="KFN449" s="28"/>
      <c r="KFO449" s="28"/>
      <c r="KFP449" s="28"/>
      <c r="KFQ449" s="28"/>
      <c r="KFR449" s="28"/>
      <c r="KFS449" s="28"/>
      <c r="KFT449" s="28"/>
      <c r="KFU449" s="28"/>
      <c r="KFV449" s="28"/>
      <c r="KFW449" s="28"/>
      <c r="KFX449" s="28"/>
      <c r="KFY449" s="28"/>
      <c r="KFZ449" s="28"/>
      <c r="KGA449" s="28"/>
      <c r="KGB449" s="28"/>
      <c r="KGC449" s="28"/>
      <c r="KGD449" s="28"/>
      <c r="KGE449" s="28"/>
      <c r="KGF449" s="28"/>
      <c r="KGG449" s="28"/>
      <c r="KGH449" s="28"/>
      <c r="KGI449" s="28"/>
      <c r="KGJ449" s="28"/>
      <c r="KGK449" s="28"/>
      <c r="KGL449" s="28"/>
      <c r="KGM449" s="28"/>
      <c r="KGN449" s="28"/>
      <c r="KGO449" s="28"/>
      <c r="KGP449" s="28"/>
      <c r="KGQ449" s="28"/>
      <c r="KGR449" s="28"/>
      <c r="KGS449" s="28"/>
      <c r="KGT449" s="28"/>
      <c r="KGU449" s="28"/>
      <c r="KGV449" s="28"/>
      <c r="KGW449" s="28"/>
      <c r="KGX449" s="28"/>
      <c r="KGY449" s="28"/>
      <c r="KGZ449" s="28"/>
      <c r="KHA449" s="28"/>
      <c r="KHB449" s="28"/>
      <c r="KHC449" s="28"/>
      <c r="KHD449" s="28"/>
      <c r="KHE449" s="28"/>
      <c r="KHF449" s="28"/>
      <c r="KHG449" s="28"/>
      <c r="KHH449" s="28"/>
      <c r="KHI449" s="28"/>
      <c r="KHJ449" s="28"/>
      <c r="KHK449" s="28"/>
      <c r="KHL449" s="28"/>
      <c r="KHM449" s="28"/>
      <c r="KHN449" s="28"/>
      <c r="KHO449" s="28"/>
      <c r="KHP449" s="28"/>
      <c r="KHQ449" s="28"/>
      <c r="KHR449" s="28"/>
      <c r="KHS449" s="28"/>
      <c r="KHT449" s="28"/>
      <c r="KHU449" s="28"/>
      <c r="KHV449" s="28"/>
      <c r="KHW449" s="28"/>
      <c r="KHX449" s="28"/>
      <c r="KHY449" s="28"/>
      <c r="KHZ449" s="28"/>
      <c r="KIA449" s="28"/>
      <c r="KIB449" s="28"/>
      <c r="KIC449" s="28"/>
      <c r="KID449" s="28"/>
      <c r="KIE449" s="28"/>
      <c r="KIF449" s="28"/>
      <c r="KIG449" s="28"/>
      <c r="KIH449" s="28"/>
      <c r="KII449" s="28"/>
      <c r="KIJ449" s="28"/>
      <c r="KIK449" s="28"/>
      <c r="KIL449" s="28"/>
      <c r="KIM449" s="28"/>
      <c r="KIN449" s="28"/>
      <c r="KIO449" s="28"/>
      <c r="KIP449" s="28"/>
      <c r="KIQ449" s="28"/>
      <c r="KIR449" s="28"/>
      <c r="KIS449" s="28"/>
      <c r="KIT449" s="28"/>
      <c r="KIU449" s="28"/>
      <c r="KIV449" s="28"/>
      <c r="KIW449" s="28"/>
      <c r="KIX449" s="28"/>
      <c r="KIY449" s="28"/>
      <c r="KIZ449" s="28"/>
      <c r="KJA449" s="28"/>
      <c r="KJB449" s="28"/>
      <c r="KJC449" s="28"/>
      <c r="KJD449" s="28"/>
      <c r="KJE449" s="28"/>
      <c r="KJF449" s="28"/>
      <c r="KJG449" s="28"/>
      <c r="KJH449" s="28"/>
      <c r="KJI449" s="28"/>
      <c r="KJJ449" s="28"/>
      <c r="KJK449" s="28"/>
      <c r="KJL449" s="28"/>
      <c r="KJM449" s="28"/>
      <c r="KJN449" s="28"/>
      <c r="KJO449" s="28"/>
      <c r="KJP449" s="28"/>
      <c r="KJQ449" s="28"/>
      <c r="KJR449" s="28"/>
      <c r="KJS449" s="28"/>
      <c r="KJT449" s="28"/>
      <c r="KJU449" s="28"/>
      <c r="KJV449" s="28"/>
      <c r="KJW449" s="28"/>
      <c r="KJX449" s="28"/>
      <c r="KJY449" s="28"/>
      <c r="KJZ449" s="28"/>
      <c r="KKA449" s="28"/>
      <c r="KKB449" s="28"/>
      <c r="KKC449" s="28"/>
      <c r="KKD449" s="28"/>
      <c r="KKE449" s="28"/>
      <c r="KKF449" s="28"/>
      <c r="KKG449" s="28"/>
      <c r="KKH449" s="28"/>
      <c r="KKI449" s="28"/>
      <c r="KKJ449" s="28"/>
      <c r="KKK449" s="28"/>
      <c r="KKL449" s="28"/>
      <c r="KKM449" s="28"/>
      <c r="KKN449" s="28"/>
      <c r="KKO449" s="28"/>
      <c r="KKP449" s="28"/>
      <c r="KKQ449" s="28"/>
      <c r="KKR449" s="28"/>
      <c r="KKS449" s="28"/>
      <c r="KKT449" s="28"/>
      <c r="KKU449" s="28"/>
      <c r="KKV449" s="28"/>
      <c r="KKW449" s="28"/>
      <c r="KKX449" s="28"/>
      <c r="KKY449" s="28"/>
      <c r="KKZ449" s="28"/>
      <c r="KLA449" s="28"/>
      <c r="KLB449" s="28"/>
      <c r="KLC449" s="28"/>
      <c r="KLD449" s="28"/>
      <c r="KLE449" s="28"/>
      <c r="KLF449" s="28"/>
      <c r="KLG449" s="28"/>
      <c r="KLH449" s="28"/>
      <c r="KLI449" s="28"/>
      <c r="KLJ449" s="28"/>
      <c r="KLK449" s="28"/>
      <c r="KLL449" s="28"/>
      <c r="KLM449" s="28"/>
      <c r="KLN449" s="28"/>
      <c r="KLO449" s="28"/>
      <c r="KLP449" s="28"/>
      <c r="KLQ449" s="28"/>
      <c r="KLR449" s="28"/>
      <c r="KLS449" s="28"/>
      <c r="KLT449" s="28"/>
      <c r="KLU449" s="28"/>
      <c r="KLV449" s="28"/>
      <c r="KLW449" s="28"/>
      <c r="KLX449" s="28"/>
      <c r="KLY449" s="28"/>
      <c r="KLZ449" s="28"/>
      <c r="KMA449" s="28"/>
      <c r="KMB449" s="28"/>
      <c r="KMC449" s="28"/>
      <c r="KMD449" s="28"/>
      <c r="KME449" s="28"/>
      <c r="KMF449" s="28"/>
      <c r="KMG449" s="28"/>
      <c r="KMH449" s="28"/>
      <c r="KMI449" s="28"/>
      <c r="KMJ449" s="28"/>
      <c r="KMK449" s="28"/>
      <c r="KML449" s="28"/>
      <c r="KMM449" s="28"/>
      <c r="KMN449" s="28"/>
      <c r="KMO449" s="28"/>
      <c r="KMP449" s="28"/>
      <c r="KMQ449" s="28"/>
      <c r="KMR449" s="28"/>
      <c r="KMS449" s="28"/>
      <c r="KMT449" s="28"/>
      <c r="KMU449" s="28"/>
      <c r="KMV449" s="28"/>
      <c r="KMW449" s="28"/>
      <c r="KMX449" s="28"/>
      <c r="KMY449" s="28"/>
      <c r="KMZ449" s="28"/>
      <c r="KNA449" s="28"/>
      <c r="KNB449" s="28"/>
      <c r="KNC449" s="28"/>
      <c r="KND449" s="28"/>
      <c r="KNE449" s="28"/>
      <c r="KNF449" s="28"/>
      <c r="KNG449" s="28"/>
      <c r="KNH449" s="28"/>
      <c r="KNI449" s="28"/>
      <c r="KNJ449" s="28"/>
      <c r="KNK449" s="28"/>
      <c r="KNL449" s="28"/>
      <c r="KNM449" s="28"/>
      <c r="KNN449" s="28"/>
      <c r="KNO449" s="28"/>
      <c r="KNP449" s="28"/>
      <c r="KNQ449" s="28"/>
      <c r="KNR449" s="28"/>
      <c r="KNS449" s="28"/>
      <c r="KNT449" s="28"/>
      <c r="KNU449" s="28"/>
      <c r="KNV449" s="28"/>
      <c r="KNW449" s="28"/>
      <c r="KNX449" s="28"/>
      <c r="KNY449" s="28"/>
      <c r="KNZ449" s="28"/>
      <c r="KOA449" s="28"/>
      <c r="KOB449" s="28"/>
      <c r="KOC449" s="28"/>
      <c r="KOD449" s="28"/>
      <c r="KOE449" s="28"/>
      <c r="KOF449" s="28"/>
      <c r="KOG449" s="28"/>
      <c r="KOH449" s="28"/>
      <c r="KOI449" s="28"/>
      <c r="KOJ449" s="28"/>
      <c r="KOK449" s="28"/>
      <c r="KOL449" s="28"/>
      <c r="KOM449" s="28"/>
      <c r="KON449" s="28"/>
      <c r="KOO449" s="28"/>
      <c r="KOP449" s="28"/>
      <c r="KOQ449" s="28"/>
      <c r="KOR449" s="28"/>
      <c r="KOS449" s="28"/>
      <c r="KOT449" s="28"/>
      <c r="KOU449" s="28"/>
      <c r="KOV449" s="28"/>
      <c r="KOW449" s="28"/>
      <c r="KOX449" s="28"/>
      <c r="KOY449" s="28"/>
      <c r="KOZ449" s="28"/>
      <c r="KPA449" s="28"/>
      <c r="KPB449" s="28"/>
      <c r="KPC449" s="28"/>
      <c r="KPD449" s="28"/>
      <c r="KPE449" s="28"/>
      <c r="KPF449" s="28"/>
      <c r="KPG449" s="28"/>
      <c r="KPH449" s="28"/>
      <c r="KPI449" s="28"/>
      <c r="KPJ449" s="28"/>
      <c r="KPK449" s="28"/>
      <c r="KPL449" s="28"/>
      <c r="KPM449" s="28"/>
      <c r="KPN449" s="28"/>
      <c r="KPO449" s="28"/>
      <c r="KPP449" s="28"/>
      <c r="KPQ449" s="28"/>
      <c r="KPR449" s="28"/>
      <c r="KPS449" s="28"/>
      <c r="KPT449" s="28"/>
      <c r="KPU449" s="28"/>
      <c r="KPV449" s="28"/>
      <c r="KPW449" s="28"/>
      <c r="KPX449" s="28"/>
      <c r="KPY449" s="28"/>
      <c r="KPZ449" s="28"/>
      <c r="KQA449" s="28"/>
      <c r="KQB449" s="28"/>
      <c r="KQC449" s="28"/>
      <c r="KQD449" s="28"/>
      <c r="KQE449" s="28"/>
      <c r="KQF449" s="28"/>
      <c r="KQG449" s="28"/>
      <c r="KQH449" s="28"/>
      <c r="KQI449" s="28"/>
      <c r="KQJ449" s="28"/>
      <c r="KQK449" s="28"/>
      <c r="KQL449" s="28"/>
      <c r="KQM449" s="28"/>
      <c r="KQN449" s="28"/>
      <c r="KQO449" s="28"/>
      <c r="KQP449" s="28"/>
      <c r="KQQ449" s="28"/>
      <c r="KQR449" s="28"/>
      <c r="KQS449" s="28"/>
      <c r="KQT449" s="28"/>
      <c r="KQU449" s="28"/>
      <c r="KQV449" s="28"/>
      <c r="KQW449" s="28"/>
      <c r="KQX449" s="28"/>
      <c r="KQY449" s="28"/>
      <c r="KQZ449" s="28"/>
      <c r="KRA449" s="28"/>
      <c r="KRB449" s="28"/>
      <c r="KRC449" s="28"/>
      <c r="KRD449" s="28"/>
      <c r="KRE449" s="28"/>
      <c r="KRF449" s="28"/>
      <c r="KRG449" s="28"/>
      <c r="KRH449" s="28"/>
      <c r="KRI449" s="28"/>
      <c r="KRJ449" s="28"/>
      <c r="KRK449" s="28"/>
      <c r="KRL449" s="28"/>
      <c r="KRM449" s="28"/>
      <c r="KRN449" s="28"/>
      <c r="KRO449" s="28"/>
      <c r="KRP449" s="28"/>
      <c r="KRQ449" s="28"/>
      <c r="KRR449" s="28"/>
      <c r="KRS449" s="28"/>
      <c r="KRT449" s="28"/>
      <c r="KRU449" s="28"/>
      <c r="KRV449" s="28"/>
      <c r="KRW449" s="28"/>
      <c r="KRX449" s="28"/>
      <c r="KRY449" s="28"/>
      <c r="KRZ449" s="28"/>
      <c r="KSA449" s="28"/>
      <c r="KSB449" s="28"/>
      <c r="KSC449" s="28"/>
      <c r="KSD449" s="28"/>
      <c r="KSE449" s="28"/>
      <c r="KSF449" s="28"/>
      <c r="KSG449" s="28"/>
      <c r="KSH449" s="28"/>
      <c r="KSI449" s="28"/>
      <c r="KSJ449" s="28"/>
      <c r="KSK449" s="28"/>
      <c r="KSL449" s="28"/>
      <c r="KSM449" s="28"/>
      <c r="KSN449" s="28"/>
      <c r="KSO449" s="28"/>
      <c r="KSP449" s="28"/>
      <c r="KSQ449" s="28"/>
      <c r="KSR449" s="28"/>
      <c r="KSS449" s="28"/>
      <c r="KST449" s="28"/>
      <c r="KSU449" s="28"/>
      <c r="KSV449" s="28"/>
      <c r="KSW449" s="28"/>
      <c r="KSX449" s="28"/>
      <c r="KSY449" s="28"/>
      <c r="KSZ449" s="28"/>
      <c r="KTA449" s="28"/>
      <c r="KTB449" s="28"/>
      <c r="KTC449" s="28"/>
      <c r="KTD449" s="28"/>
      <c r="KTE449" s="28"/>
      <c r="KTF449" s="28"/>
      <c r="KTG449" s="28"/>
      <c r="KTH449" s="28"/>
      <c r="KTI449" s="28"/>
      <c r="KTJ449" s="28"/>
      <c r="KTK449" s="28"/>
      <c r="KTL449" s="28"/>
      <c r="KTM449" s="28"/>
      <c r="KTN449" s="28"/>
      <c r="KTO449" s="28"/>
      <c r="KTP449" s="28"/>
      <c r="KTQ449" s="28"/>
      <c r="KTR449" s="28"/>
      <c r="KTS449" s="28"/>
      <c r="KTT449" s="28"/>
      <c r="KTU449" s="28"/>
      <c r="KTV449" s="28"/>
      <c r="KTW449" s="28"/>
      <c r="KTX449" s="28"/>
      <c r="KTY449" s="28"/>
      <c r="KTZ449" s="28"/>
      <c r="KUA449" s="28"/>
      <c r="KUB449" s="28"/>
      <c r="KUC449" s="28"/>
      <c r="KUD449" s="28"/>
      <c r="KUE449" s="28"/>
      <c r="KUF449" s="28"/>
      <c r="KUG449" s="28"/>
      <c r="KUH449" s="28"/>
      <c r="KUI449" s="28"/>
      <c r="KUJ449" s="28"/>
      <c r="KUK449" s="28"/>
      <c r="KUL449" s="28"/>
      <c r="KUM449" s="28"/>
      <c r="KUN449" s="28"/>
      <c r="KUO449" s="28"/>
      <c r="KUP449" s="28"/>
      <c r="KUQ449" s="28"/>
      <c r="KUR449" s="28"/>
      <c r="KUS449" s="28"/>
      <c r="KUT449" s="28"/>
      <c r="KUU449" s="28"/>
      <c r="KUV449" s="28"/>
      <c r="KUW449" s="28"/>
      <c r="KUX449" s="28"/>
      <c r="KUY449" s="28"/>
      <c r="KUZ449" s="28"/>
      <c r="KVA449" s="28"/>
      <c r="KVB449" s="28"/>
      <c r="KVC449" s="28"/>
      <c r="KVD449" s="28"/>
      <c r="KVE449" s="28"/>
      <c r="KVF449" s="28"/>
      <c r="KVG449" s="28"/>
      <c r="KVH449" s="28"/>
      <c r="KVI449" s="28"/>
      <c r="KVJ449" s="28"/>
      <c r="KVK449" s="28"/>
      <c r="KVL449" s="28"/>
      <c r="KVM449" s="28"/>
      <c r="KVN449" s="28"/>
      <c r="KVO449" s="28"/>
      <c r="KVP449" s="28"/>
      <c r="KVQ449" s="28"/>
      <c r="KVR449" s="28"/>
      <c r="KVS449" s="28"/>
      <c r="KVT449" s="28"/>
      <c r="KVU449" s="28"/>
      <c r="KVV449" s="28"/>
      <c r="KVW449" s="28"/>
      <c r="KVX449" s="28"/>
      <c r="KVY449" s="28"/>
      <c r="KVZ449" s="28"/>
      <c r="KWA449" s="28"/>
      <c r="KWB449" s="28"/>
      <c r="KWC449" s="28"/>
      <c r="KWD449" s="28"/>
      <c r="KWE449" s="28"/>
      <c r="KWF449" s="28"/>
      <c r="KWG449" s="28"/>
      <c r="KWH449" s="28"/>
      <c r="KWI449" s="28"/>
      <c r="KWJ449" s="28"/>
      <c r="KWK449" s="28"/>
      <c r="KWL449" s="28"/>
      <c r="KWM449" s="28"/>
      <c r="KWN449" s="28"/>
      <c r="KWO449" s="28"/>
      <c r="KWP449" s="28"/>
      <c r="KWQ449" s="28"/>
      <c r="KWR449" s="28"/>
      <c r="KWS449" s="28"/>
      <c r="KWT449" s="28"/>
      <c r="KWU449" s="28"/>
      <c r="KWV449" s="28"/>
      <c r="KWW449" s="28"/>
      <c r="KWX449" s="28"/>
      <c r="KWY449" s="28"/>
      <c r="KWZ449" s="28"/>
      <c r="KXA449" s="28"/>
      <c r="KXB449" s="28"/>
      <c r="KXC449" s="28"/>
      <c r="KXD449" s="28"/>
      <c r="KXE449" s="28"/>
      <c r="KXF449" s="28"/>
      <c r="KXG449" s="28"/>
      <c r="KXH449" s="28"/>
      <c r="KXI449" s="28"/>
      <c r="KXJ449" s="28"/>
      <c r="KXK449" s="28"/>
      <c r="KXL449" s="28"/>
      <c r="KXM449" s="28"/>
      <c r="KXN449" s="28"/>
      <c r="KXO449" s="28"/>
      <c r="KXP449" s="28"/>
      <c r="KXQ449" s="28"/>
      <c r="KXR449" s="28"/>
      <c r="KXS449" s="28"/>
      <c r="KXT449" s="28"/>
      <c r="KXU449" s="28"/>
      <c r="KXV449" s="28"/>
      <c r="KXW449" s="28"/>
      <c r="KXX449" s="28"/>
      <c r="KXY449" s="28"/>
      <c r="KXZ449" s="28"/>
      <c r="KYA449" s="28"/>
      <c r="KYB449" s="28"/>
      <c r="KYC449" s="28"/>
      <c r="KYD449" s="28"/>
      <c r="KYE449" s="28"/>
      <c r="KYF449" s="28"/>
      <c r="KYG449" s="28"/>
      <c r="KYH449" s="28"/>
      <c r="KYI449" s="28"/>
      <c r="KYJ449" s="28"/>
      <c r="KYK449" s="28"/>
      <c r="KYL449" s="28"/>
      <c r="KYM449" s="28"/>
      <c r="KYN449" s="28"/>
      <c r="KYO449" s="28"/>
      <c r="KYP449" s="28"/>
      <c r="KYQ449" s="28"/>
      <c r="KYR449" s="28"/>
      <c r="KYS449" s="28"/>
      <c r="KYT449" s="28"/>
      <c r="KYU449" s="28"/>
      <c r="KYV449" s="28"/>
      <c r="KYW449" s="28"/>
      <c r="KYX449" s="28"/>
      <c r="KYY449" s="28"/>
      <c r="KYZ449" s="28"/>
      <c r="KZA449" s="28"/>
      <c r="KZB449" s="28"/>
      <c r="KZC449" s="28"/>
      <c r="KZD449" s="28"/>
      <c r="KZE449" s="28"/>
      <c r="KZF449" s="28"/>
      <c r="KZG449" s="28"/>
      <c r="KZH449" s="28"/>
      <c r="KZI449" s="28"/>
      <c r="KZJ449" s="28"/>
      <c r="KZK449" s="28"/>
      <c r="KZL449" s="28"/>
      <c r="KZM449" s="28"/>
      <c r="KZN449" s="28"/>
      <c r="KZO449" s="28"/>
      <c r="KZP449" s="28"/>
      <c r="KZQ449" s="28"/>
      <c r="KZR449" s="28"/>
      <c r="KZS449" s="28"/>
      <c r="KZT449" s="28"/>
      <c r="KZU449" s="28"/>
      <c r="KZV449" s="28"/>
      <c r="KZW449" s="28"/>
      <c r="KZX449" s="28"/>
      <c r="KZY449" s="28"/>
      <c r="KZZ449" s="28"/>
      <c r="LAA449" s="28"/>
      <c r="LAB449" s="28"/>
      <c r="LAC449" s="28"/>
      <c r="LAD449" s="28"/>
      <c r="LAE449" s="28"/>
      <c r="LAF449" s="28"/>
      <c r="LAG449" s="28"/>
      <c r="LAH449" s="28"/>
      <c r="LAI449" s="28"/>
      <c r="LAJ449" s="28"/>
      <c r="LAK449" s="28"/>
      <c r="LAL449" s="28"/>
      <c r="LAM449" s="28"/>
      <c r="LAN449" s="28"/>
      <c r="LAO449" s="28"/>
      <c r="LAP449" s="28"/>
      <c r="LAQ449" s="28"/>
      <c r="LAR449" s="28"/>
      <c r="LAS449" s="28"/>
      <c r="LAT449" s="28"/>
      <c r="LAU449" s="28"/>
      <c r="LAV449" s="28"/>
      <c r="LAW449" s="28"/>
      <c r="LAX449" s="28"/>
      <c r="LAY449" s="28"/>
      <c r="LAZ449" s="28"/>
      <c r="LBA449" s="28"/>
      <c r="LBB449" s="28"/>
      <c r="LBC449" s="28"/>
      <c r="LBD449" s="28"/>
      <c r="LBE449" s="28"/>
      <c r="LBF449" s="28"/>
      <c r="LBG449" s="28"/>
      <c r="LBH449" s="28"/>
      <c r="LBI449" s="28"/>
      <c r="LBJ449" s="28"/>
      <c r="LBK449" s="28"/>
      <c r="LBL449" s="28"/>
      <c r="LBM449" s="28"/>
      <c r="LBN449" s="28"/>
      <c r="LBO449" s="28"/>
      <c r="LBP449" s="28"/>
      <c r="LBQ449" s="28"/>
      <c r="LBR449" s="28"/>
      <c r="LBS449" s="28"/>
      <c r="LBT449" s="28"/>
      <c r="LBU449" s="28"/>
      <c r="LBV449" s="28"/>
      <c r="LBW449" s="28"/>
      <c r="LBX449" s="28"/>
      <c r="LBY449" s="28"/>
      <c r="LBZ449" s="28"/>
      <c r="LCA449" s="28"/>
      <c r="LCB449" s="28"/>
      <c r="LCC449" s="28"/>
      <c r="LCD449" s="28"/>
      <c r="LCE449" s="28"/>
      <c r="LCF449" s="28"/>
      <c r="LCG449" s="28"/>
      <c r="LCH449" s="28"/>
      <c r="LCI449" s="28"/>
      <c r="LCJ449" s="28"/>
      <c r="LCK449" s="28"/>
      <c r="LCL449" s="28"/>
      <c r="LCM449" s="28"/>
      <c r="LCN449" s="28"/>
      <c r="LCO449" s="28"/>
      <c r="LCP449" s="28"/>
      <c r="LCQ449" s="28"/>
      <c r="LCR449" s="28"/>
      <c r="LCS449" s="28"/>
      <c r="LCT449" s="28"/>
      <c r="LCU449" s="28"/>
      <c r="LCV449" s="28"/>
      <c r="LCW449" s="28"/>
      <c r="LCX449" s="28"/>
      <c r="LCY449" s="28"/>
      <c r="LCZ449" s="28"/>
      <c r="LDA449" s="28"/>
      <c r="LDB449" s="28"/>
      <c r="LDC449" s="28"/>
      <c r="LDD449" s="28"/>
      <c r="LDE449" s="28"/>
      <c r="LDF449" s="28"/>
      <c r="LDG449" s="28"/>
      <c r="LDH449" s="28"/>
      <c r="LDI449" s="28"/>
      <c r="LDJ449" s="28"/>
      <c r="LDK449" s="28"/>
      <c r="LDL449" s="28"/>
      <c r="LDM449" s="28"/>
      <c r="LDN449" s="28"/>
      <c r="LDO449" s="28"/>
      <c r="LDP449" s="28"/>
      <c r="LDQ449" s="28"/>
      <c r="LDR449" s="28"/>
      <c r="LDS449" s="28"/>
      <c r="LDT449" s="28"/>
      <c r="LDU449" s="28"/>
      <c r="LDV449" s="28"/>
      <c r="LDW449" s="28"/>
      <c r="LDX449" s="28"/>
      <c r="LDY449" s="28"/>
      <c r="LDZ449" s="28"/>
      <c r="LEA449" s="28"/>
      <c r="LEB449" s="28"/>
      <c r="LEC449" s="28"/>
      <c r="LED449" s="28"/>
      <c r="LEE449" s="28"/>
      <c r="LEF449" s="28"/>
      <c r="LEG449" s="28"/>
      <c r="LEH449" s="28"/>
      <c r="LEI449" s="28"/>
      <c r="LEJ449" s="28"/>
      <c r="LEK449" s="28"/>
      <c r="LEL449" s="28"/>
      <c r="LEM449" s="28"/>
      <c r="LEN449" s="28"/>
      <c r="LEO449" s="28"/>
      <c r="LEP449" s="28"/>
      <c r="LEQ449" s="28"/>
      <c r="LER449" s="28"/>
      <c r="LES449" s="28"/>
      <c r="LET449" s="28"/>
      <c r="LEU449" s="28"/>
      <c r="LEV449" s="28"/>
      <c r="LEW449" s="28"/>
      <c r="LEX449" s="28"/>
      <c r="LEY449" s="28"/>
      <c r="LEZ449" s="28"/>
      <c r="LFA449" s="28"/>
      <c r="LFB449" s="28"/>
      <c r="LFC449" s="28"/>
      <c r="LFD449" s="28"/>
      <c r="LFE449" s="28"/>
      <c r="LFF449" s="28"/>
      <c r="LFG449" s="28"/>
      <c r="LFH449" s="28"/>
      <c r="LFI449" s="28"/>
      <c r="LFJ449" s="28"/>
      <c r="LFK449" s="28"/>
      <c r="LFL449" s="28"/>
      <c r="LFM449" s="28"/>
      <c r="LFN449" s="28"/>
      <c r="LFO449" s="28"/>
      <c r="LFP449" s="28"/>
      <c r="LFQ449" s="28"/>
      <c r="LFR449" s="28"/>
      <c r="LFS449" s="28"/>
      <c r="LFT449" s="28"/>
      <c r="LFU449" s="28"/>
      <c r="LFV449" s="28"/>
      <c r="LFW449" s="28"/>
      <c r="LFX449" s="28"/>
      <c r="LFY449" s="28"/>
      <c r="LFZ449" s="28"/>
      <c r="LGA449" s="28"/>
      <c r="LGB449" s="28"/>
      <c r="LGC449" s="28"/>
      <c r="LGD449" s="28"/>
      <c r="LGE449" s="28"/>
      <c r="LGF449" s="28"/>
      <c r="LGG449" s="28"/>
      <c r="LGH449" s="28"/>
      <c r="LGI449" s="28"/>
      <c r="LGJ449" s="28"/>
      <c r="LGK449" s="28"/>
      <c r="LGL449" s="28"/>
      <c r="LGM449" s="28"/>
      <c r="LGN449" s="28"/>
      <c r="LGO449" s="28"/>
      <c r="LGP449" s="28"/>
      <c r="LGQ449" s="28"/>
      <c r="LGR449" s="28"/>
      <c r="LGS449" s="28"/>
      <c r="LGT449" s="28"/>
      <c r="LGU449" s="28"/>
      <c r="LGV449" s="28"/>
      <c r="LGW449" s="28"/>
      <c r="LGX449" s="28"/>
      <c r="LGY449" s="28"/>
      <c r="LGZ449" s="28"/>
      <c r="LHA449" s="28"/>
      <c r="LHB449" s="28"/>
      <c r="LHC449" s="28"/>
      <c r="LHD449" s="28"/>
      <c r="LHE449" s="28"/>
      <c r="LHF449" s="28"/>
      <c r="LHG449" s="28"/>
      <c r="LHH449" s="28"/>
      <c r="LHI449" s="28"/>
      <c r="LHJ449" s="28"/>
      <c r="LHK449" s="28"/>
      <c r="LHL449" s="28"/>
      <c r="LHM449" s="28"/>
      <c r="LHN449" s="28"/>
      <c r="LHO449" s="28"/>
      <c r="LHP449" s="28"/>
      <c r="LHQ449" s="28"/>
      <c r="LHR449" s="28"/>
      <c r="LHS449" s="28"/>
      <c r="LHT449" s="28"/>
      <c r="LHU449" s="28"/>
      <c r="LHV449" s="28"/>
      <c r="LHW449" s="28"/>
      <c r="LHX449" s="28"/>
      <c r="LHY449" s="28"/>
      <c r="LHZ449" s="28"/>
      <c r="LIA449" s="28"/>
      <c r="LIB449" s="28"/>
      <c r="LIC449" s="28"/>
      <c r="LID449" s="28"/>
      <c r="LIE449" s="28"/>
      <c r="LIF449" s="28"/>
      <c r="LIG449" s="28"/>
      <c r="LIH449" s="28"/>
      <c r="LII449" s="28"/>
      <c r="LIJ449" s="28"/>
      <c r="LIK449" s="28"/>
      <c r="LIL449" s="28"/>
      <c r="LIM449" s="28"/>
      <c r="LIN449" s="28"/>
      <c r="LIO449" s="28"/>
      <c r="LIP449" s="28"/>
      <c r="LIQ449" s="28"/>
      <c r="LIR449" s="28"/>
      <c r="LIS449" s="28"/>
      <c r="LIT449" s="28"/>
      <c r="LIU449" s="28"/>
      <c r="LIV449" s="28"/>
      <c r="LIW449" s="28"/>
      <c r="LIX449" s="28"/>
      <c r="LIY449" s="28"/>
      <c r="LIZ449" s="28"/>
      <c r="LJA449" s="28"/>
      <c r="LJB449" s="28"/>
      <c r="LJC449" s="28"/>
      <c r="LJD449" s="28"/>
      <c r="LJE449" s="28"/>
      <c r="LJF449" s="28"/>
      <c r="LJG449" s="28"/>
      <c r="LJH449" s="28"/>
      <c r="LJI449" s="28"/>
      <c r="LJJ449" s="28"/>
      <c r="LJK449" s="28"/>
      <c r="LJL449" s="28"/>
      <c r="LJM449" s="28"/>
      <c r="LJN449" s="28"/>
      <c r="LJO449" s="28"/>
      <c r="LJP449" s="28"/>
      <c r="LJQ449" s="28"/>
      <c r="LJR449" s="28"/>
      <c r="LJS449" s="28"/>
      <c r="LJT449" s="28"/>
      <c r="LJU449" s="28"/>
      <c r="LJV449" s="28"/>
      <c r="LJW449" s="28"/>
      <c r="LJX449" s="28"/>
      <c r="LJY449" s="28"/>
      <c r="LJZ449" s="28"/>
      <c r="LKA449" s="28"/>
      <c r="LKB449" s="28"/>
      <c r="LKC449" s="28"/>
      <c r="LKD449" s="28"/>
      <c r="LKE449" s="28"/>
      <c r="LKF449" s="28"/>
      <c r="LKG449" s="28"/>
      <c r="LKH449" s="28"/>
      <c r="LKI449" s="28"/>
      <c r="LKJ449" s="28"/>
      <c r="LKK449" s="28"/>
      <c r="LKL449" s="28"/>
      <c r="LKM449" s="28"/>
      <c r="LKN449" s="28"/>
      <c r="LKO449" s="28"/>
      <c r="LKP449" s="28"/>
      <c r="LKQ449" s="28"/>
      <c r="LKR449" s="28"/>
      <c r="LKS449" s="28"/>
      <c r="LKT449" s="28"/>
      <c r="LKU449" s="28"/>
      <c r="LKV449" s="28"/>
      <c r="LKW449" s="28"/>
      <c r="LKX449" s="28"/>
      <c r="LKY449" s="28"/>
      <c r="LKZ449" s="28"/>
      <c r="LLA449" s="28"/>
      <c r="LLB449" s="28"/>
      <c r="LLC449" s="28"/>
      <c r="LLD449" s="28"/>
      <c r="LLE449" s="28"/>
      <c r="LLF449" s="28"/>
      <c r="LLG449" s="28"/>
      <c r="LLH449" s="28"/>
      <c r="LLI449" s="28"/>
      <c r="LLJ449" s="28"/>
      <c r="LLK449" s="28"/>
      <c r="LLL449" s="28"/>
      <c r="LLM449" s="28"/>
      <c r="LLN449" s="28"/>
      <c r="LLO449" s="28"/>
      <c r="LLP449" s="28"/>
      <c r="LLQ449" s="28"/>
      <c r="LLR449" s="28"/>
      <c r="LLS449" s="28"/>
      <c r="LLT449" s="28"/>
      <c r="LLU449" s="28"/>
      <c r="LLV449" s="28"/>
      <c r="LLW449" s="28"/>
      <c r="LLX449" s="28"/>
      <c r="LLY449" s="28"/>
      <c r="LLZ449" s="28"/>
      <c r="LMA449" s="28"/>
      <c r="LMB449" s="28"/>
      <c r="LMC449" s="28"/>
      <c r="LMD449" s="28"/>
      <c r="LME449" s="28"/>
      <c r="LMF449" s="28"/>
      <c r="LMG449" s="28"/>
      <c r="LMH449" s="28"/>
      <c r="LMI449" s="28"/>
      <c r="LMJ449" s="28"/>
      <c r="LMK449" s="28"/>
      <c r="LML449" s="28"/>
      <c r="LMM449" s="28"/>
      <c r="LMN449" s="28"/>
      <c r="LMO449" s="28"/>
      <c r="LMP449" s="28"/>
      <c r="LMQ449" s="28"/>
      <c r="LMR449" s="28"/>
      <c r="LMS449" s="28"/>
      <c r="LMT449" s="28"/>
      <c r="LMU449" s="28"/>
      <c r="LMV449" s="28"/>
      <c r="LMW449" s="28"/>
      <c r="LMX449" s="28"/>
      <c r="LMY449" s="28"/>
      <c r="LMZ449" s="28"/>
      <c r="LNA449" s="28"/>
      <c r="LNB449" s="28"/>
      <c r="LNC449" s="28"/>
      <c r="LND449" s="28"/>
      <c r="LNE449" s="28"/>
      <c r="LNF449" s="28"/>
      <c r="LNG449" s="28"/>
      <c r="LNH449" s="28"/>
      <c r="LNI449" s="28"/>
      <c r="LNJ449" s="28"/>
      <c r="LNK449" s="28"/>
      <c r="LNL449" s="28"/>
      <c r="LNM449" s="28"/>
      <c r="LNN449" s="28"/>
      <c r="LNO449" s="28"/>
      <c r="LNP449" s="28"/>
      <c r="LNQ449" s="28"/>
      <c r="LNR449" s="28"/>
      <c r="LNS449" s="28"/>
      <c r="LNT449" s="28"/>
      <c r="LNU449" s="28"/>
      <c r="LNV449" s="28"/>
      <c r="LNW449" s="28"/>
      <c r="LNX449" s="28"/>
      <c r="LNY449" s="28"/>
      <c r="LNZ449" s="28"/>
      <c r="LOA449" s="28"/>
      <c r="LOB449" s="28"/>
      <c r="LOC449" s="28"/>
      <c r="LOD449" s="28"/>
      <c r="LOE449" s="28"/>
      <c r="LOF449" s="28"/>
      <c r="LOG449" s="28"/>
      <c r="LOH449" s="28"/>
      <c r="LOI449" s="28"/>
      <c r="LOJ449" s="28"/>
      <c r="LOK449" s="28"/>
      <c r="LOL449" s="28"/>
      <c r="LOM449" s="28"/>
      <c r="LON449" s="28"/>
      <c r="LOO449" s="28"/>
      <c r="LOP449" s="28"/>
      <c r="LOQ449" s="28"/>
      <c r="LOR449" s="28"/>
      <c r="LOS449" s="28"/>
      <c r="LOT449" s="28"/>
      <c r="LOU449" s="28"/>
      <c r="LOV449" s="28"/>
      <c r="LOW449" s="28"/>
      <c r="LOX449" s="28"/>
      <c r="LOY449" s="28"/>
      <c r="LOZ449" s="28"/>
      <c r="LPA449" s="28"/>
      <c r="LPB449" s="28"/>
      <c r="LPC449" s="28"/>
      <c r="LPD449" s="28"/>
      <c r="LPE449" s="28"/>
      <c r="LPF449" s="28"/>
      <c r="LPG449" s="28"/>
      <c r="LPH449" s="28"/>
      <c r="LPI449" s="28"/>
      <c r="LPJ449" s="28"/>
      <c r="LPK449" s="28"/>
      <c r="LPL449" s="28"/>
      <c r="LPM449" s="28"/>
      <c r="LPN449" s="28"/>
      <c r="LPO449" s="28"/>
      <c r="LPP449" s="28"/>
      <c r="LPQ449" s="28"/>
      <c r="LPR449" s="28"/>
      <c r="LPS449" s="28"/>
      <c r="LPT449" s="28"/>
      <c r="LPU449" s="28"/>
      <c r="LPV449" s="28"/>
      <c r="LPW449" s="28"/>
      <c r="LPX449" s="28"/>
      <c r="LPY449" s="28"/>
      <c r="LPZ449" s="28"/>
      <c r="LQA449" s="28"/>
      <c r="LQB449" s="28"/>
      <c r="LQC449" s="28"/>
      <c r="LQD449" s="28"/>
      <c r="LQE449" s="28"/>
      <c r="LQF449" s="28"/>
      <c r="LQG449" s="28"/>
      <c r="LQH449" s="28"/>
      <c r="LQI449" s="28"/>
      <c r="LQJ449" s="28"/>
      <c r="LQK449" s="28"/>
      <c r="LQL449" s="28"/>
      <c r="LQM449" s="28"/>
      <c r="LQN449" s="28"/>
      <c r="LQO449" s="28"/>
      <c r="LQP449" s="28"/>
      <c r="LQQ449" s="28"/>
      <c r="LQR449" s="28"/>
      <c r="LQS449" s="28"/>
      <c r="LQT449" s="28"/>
      <c r="LQU449" s="28"/>
      <c r="LQV449" s="28"/>
      <c r="LQW449" s="28"/>
      <c r="LQX449" s="28"/>
      <c r="LQY449" s="28"/>
      <c r="LQZ449" s="28"/>
      <c r="LRA449" s="28"/>
      <c r="LRB449" s="28"/>
      <c r="LRC449" s="28"/>
      <c r="LRD449" s="28"/>
      <c r="LRE449" s="28"/>
      <c r="LRF449" s="28"/>
      <c r="LRG449" s="28"/>
      <c r="LRH449" s="28"/>
      <c r="LRI449" s="28"/>
      <c r="LRJ449" s="28"/>
      <c r="LRK449" s="28"/>
      <c r="LRL449" s="28"/>
      <c r="LRM449" s="28"/>
      <c r="LRN449" s="28"/>
      <c r="LRO449" s="28"/>
      <c r="LRP449" s="28"/>
      <c r="LRQ449" s="28"/>
      <c r="LRR449" s="28"/>
      <c r="LRS449" s="28"/>
      <c r="LRT449" s="28"/>
      <c r="LRU449" s="28"/>
      <c r="LRV449" s="28"/>
      <c r="LRW449" s="28"/>
      <c r="LRX449" s="28"/>
      <c r="LRY449" s="28"/>
      <c r="LRZ449" s="28"/>
      <c r="LSA449" s="28"/>
      <c r="LSB449" s="28"/>
      <c r="LSC449" s="28"/>
      <c r="LSD449" s="28"/>
      <c r="LSE449" s="28"/>
      <c r="LSF449" s="28"/>
      <c r="LSG449" s="28"/>
      <c r="LSH449" s="28"/>
      <c r="LSI449" s="28"/>
      <c r="LSJ449" s="28"/>
      <c r="LSK449" s="28"/>
      <c r="LSL449" s="28"/>
      <c r="LSM449" s="28"/>
      <c r="LSN449" s="28"/>
      <c r="LSO449" s="28"/>
      <c r="LSP449" s="28"/>
      <c r="LSQ449" s="28"/>
      <c r="LSR449" s="28"/>
      <c r="LSS449" s="28"/>
      <c r="LST449" s="28"/>
      <c r="LSU449" s="28"/>
      <c r="LSV449" s="28"/>
      <c r="LSW449" s="28"/>
      <c r="LSX449" s="28"/>
      <c r="LSY449" s="28"/>
      <c r="LSZ449" s="28"/>
      <c r="LTA449" s="28"/>
      <c r="LTB449" s="28"/>
      <c r="LTC449" s="28"/>
      <c r="LTD449" s="28"/>
      <c r="LTE449" s="28"/>
      <c r="LTF449" s="28"/>
      <c r="LTG449" s="28"/>
      <c r="LTH449" s="28"/>
      <c r="LTI449" s="28"/>
      <c r="LTJ449" s="28"/>
      <c r="LTK449" s="28"/>
      <c r="LTL449" s="28"/>
      <c r="LTM449" s="28"/>
      <c r="LTN449" s="28"/>
      <c r="LTO449" s="28"/>
      <c r="LTP449" s="28"/>
      <c r="LTQ449" s="28"/>
      <c r="LTR449" s="28"/>
      <c r="LTS449" s="28"/>
      <c r="LTT449" s="28"/>
      <c r="LTU449" s="28"/>
      <c r="LTV449" s="28"/>
      <c r="LTW449" s="28"/>
      <c r="LTX449" s="28"/>
      <c r="LTY449" s="28"/>
      <c r="LTZ449" s="28"/>
      <c r="LUA449" s="28"/>
      <c r="LUB449" s="28"/>
      <c r="LUC449" s="28"/>
      <c r="LUD449" s="28"/>
      <c r="LUE449" s="28"/>
      <c r="LUF449" s="28"/>
      <c r="LUG449" s="28"/>
      <c r="LUH449" s="28"/>
      <c r="LUI449" s="28"/>
      <c r="LUJ449" s="28"/>
      <c r="LUK449" s="28"/>
      <c r="LUL449" s="28"/>
      <c r="LUM449" s="28"/>
      <c r="LUN449" s="28"/>
      <c r="LUO449" s="28"/>
      <c r="LUP449" s="28"/>
      <c r="LUQ449" s="28"/>
      <c r="LUR449" s="28"/>
      <c r="LUS449" s="28"/>
      <c r="LUT449" s="28"/>
      <c r="LUU449" s="28"/>
      <c r="LUV449" s="28"/>
      <c r="LUW449" s="28"/>
      <c r="LUX449" s="28"/>
      <c r="LUY449" s="28"/>
      <c r="LUZ449" s="28"/>
      <c r="LVA449" s="28"/>
      <c r="LVB449" s="28"/>
      <c r="LVC449" s="28"/>
      <c r="LVD449" s="28"/>
      <c r="LVE449" s="28"/>
      <c r="LVF449" s="28"/>
      <c r="LVG449" s="28"/>
      <c r="LVH449" s="28"/>
      <c r="LVI449" s="28"/>
      <c r="LVJ449" s="28"/>
      <c r="LVK449" s="28"/>
      <c r="LVL449" s="28"/>
      <c r="LVM449" s="28"/>
      <c r="LVN449" s="28"/>
      <c r="LVO449" s="28"/>
      <c r="LVP449" s="28"/>
      <c r="LVQ449" s="28"/>
      <c r="LVR449" s="28"/>
      <c r="LVS449" s="28"/>
      <c r="LVT449" s="28"/>
      <c r="LVU449" s="28"/>
      <c r="LVV449" s="28"/>
      <c r="LVW449" s="28"/>
      <c r="LVX449" s="28"/>
      <c r="LVY449" s="28"/>
      <c r="LVZ449" s="28"/>
      <c r="LWA449" s="28"/>
      <c r="LWB449" s="28"/>
      <c r="LWC449" s="28"/>
      <c r="LWD449" s="28"/>
      <c r="LWE449" s="28"/>
      <c r="LWF449" s="28"/>
      <c r="LWG449" s="28"/>
      <c r="LWH449" s="28"/>
      <c r="LWI449" s="28"/>
      <c r="LWJ449" s="28"/>
      <c r="LWK449" s="28"/>
      <c r="LWL449" s="28"/>
      <c r="LWM449" s="28"/>
      <c r="LWN449" s="28"/>
      <c r="LWO449" s="28"/>
      <c r="LWP449" s="28"/>
      <c r="LWQ449" s="28"/>
      <c r="LWR449" s="28"/>
      <c r="LWS449" s="28"/>
      <c r="LWT449" s="28"/>
      <c r="LWU449" s="28"/>
      <c r="LWV449" s="28"/>
      <c r="LWW449" s="28"/>
      <c r="LWX449" s="28"/>
      <c r="LWY449" s="28"/>
      <c r="LWZ449" s="28"/>
      <c r="LXA449" s="28"/>
      <c r="LXB449" s="28"/>
      <c r="LXC449" s="28"/>
      <c r="LXD449" s="28"/>
      <c r="LXE449" s="28"/>
      <c r="LXF449" s="28"/>
      <c r="LXG449" s="28"/>
      <c r="LXH449" s="28"/>
      <c r="LXI449" s="28"/>
      <c r="LXJ449" s="28"/>
      <c r="LXK449" s="28"/>
      <c r="LXL449" s="28"/>
      <c r="LXM449" s="28"/>
      <c r="LXN449" s="28"/>
      <c r="LXO449" s="28"/>
      <c r="LXP449" s="28"/>
      <c r="LXQ449" s="28"/>
      <c r="LXR449" s="28"/>
      <c r="LXS449" s="28"/>
      <c r="LXT449" s="28"/>
      <c r="LXU449" s="28"/>
      <c r="LXV449" s="28"/>
      <c r="LXW449" s="28"/>
      <c r="LXX449" s="28"/>
      <c r="LXY449" s="28"/>
      <c r="LXZ449" s="28"/>
      <c r="LYA449" s="28"/>
      <c r="LYB449" s="28"/>
      <c r="LYC449" s="28"/>
      <c r="LYD449" s="28"/>
      <c r="LYE449" s="28"/>
      <c r="LYF449" s="28"/>
      <c r="LYG449" s="28"/>
      <c r="LYH449" s="28"/>
      <c r="LYI449" s="28"/>
      <c r="LYJ449" s="28"/>
      <c r="LYK449" s="28"/>
      <c r="LYL449" s="28"/>
      <c r="LYM449" s="28"/>
      <c r="LYN449" s="28"/>
      <c r="LYO449" s="28"/>
      <c r="LYP449" s="28"/>
      <c r="LYQ449" s="28"/>
      <c r="LYR449" s="28"/>
      <c r="LYS449" s="28"/>
      <c r="LYT449" s="28"/>
      <c r="LYU449" s="28"/>
      <c r="LYV449" s="28"/>
      <c r="LYW449" s="28"/>
      <c r="LYX449" s="28"/>
      <c r="LYY449" s="28"/>
      <c r="LYZ449" s="28"/>
      <c r="LZA449" s="28"/>
      <c r="LZB449" s="28"/>
      <c r="LZC449" s="28"/>
      <c r="LZD449" s="28"/>
      <c r="LZE449" s="28"/>
      <c r="LZF449" s="28"/>
      <c r="LZG449" s="28"/>
      <c r="LZH449" s="28"/>
      <c r="LZI449" s="28"/>
      <c r="LZJ449" s="28"/>
      <c r="LZK449" s="28"/>
      <c r="LZL449" s="28"/>
      <c r="LZM449" s="28"/>
      <c r="LZN449" s="28"/>
      <c r="LZO449" s="28"/>
      <c r="LZP449" s="28"/>
      <c r="LZQ449" s="28"/>
      <c r="LZR449" s="28"/>
      <c r="LZS449" s="28"/>
      <c r="LZT449" s="28"/>
      <c r="LZU449" s="28"/>
      <c r="LZV449" s="28"/>
      <c r="LZW449" s="28"/>
      <c r="LZX449" s="28"/>
      <c r="LZY449" s="28"/>
      <c r="LZZ449" s="28"/>
      <c r="MAA449" s="28"/>
      <c r="MAB449" s="28"/>
      <c r="MAC449" s="28"/>
      <c r="MAD449" s="28"/>
      <c r="MAE449" s="28"/>
      <c r="MAF449" s="28"/>
      <c r="MAG449" s="28"/>
      <c r="MAH449" s="28"/>
      <c r="MAI449" s="28"/>
      <c r="MAJ449" s="28"/>
      <c r="MAK449" s="28"/>
      <c r="MAL449" s="28"/>
      <c r="MAM449" s="28"/>
      <c r="MAN449" s="28"/>
      <c r="MAO449" s="28"/>
      <c r="MAP449" s="28"/>
      <c r="MAQ449" s="28"/>
      <c r="MAR449" s="28"/>
      <c r="MAS449" s="28"/>
      <c r="MAT449" s="28"/>
      <c r="MAU449" s="28"/>
      <c r="MAV449" s="28"/>
      <c r="MAW449" s="28"/>
      <c r="MAX449" s="28"/>
      <c r="MAY449" s="28"/>
      <c r="MAZ449" s="28"/>
      <c r="MBA449" s="28"/>
      <c r="MBB449" s="28"/>
      <c r="MBC449" s="28"/>
      <c r="MBD449" s="28"/>
      <c r="MBE449" s="28"/>
      <c r="MBF449" s="28"/>
      <c r="MBG449" s="28"/>
      <c r="MBH449" s="28"/>
      <c r="MBI449" s="28"/>
      <c r="MBJ449" s="28"/>
      <c r="MBK449" s="28"/>
      <c r="MBL449" s="28"/>
      <c r="MBM449" s="28"/>
      <c r="MBN449" s="28"/>
      <c r="MBO449" s="28"/>
      <c r="MBP449" s="28"/>
      <c r="MBQ449" s="28"/>
      <c r="MBR449" s="28"/>
      <c r="MBS449" s="28"/>
      <c r="MBT449" s="28"/>
      <c r="MBU449" s="28"/>
      <c r="MBV449" s="28"/>
      <c r="MBW449" s="28"/>
      <c r="MBX449" s="28"/>
      <c r="MBY449" s="28"/>
      <c r="MBZ449" s="28"/>
      <c r="MCA449" s="28"/>
      <c r="MCB449" s="28"/>
      <c r="MCC449" s="28"/>
      <c r="MCD449" s="28"/>
      <c r="MCE449" s="28"/>
      <c r="MCF449" s="28"/>
      <c r="MCG449" s="28"/>
      <c r="MCH449" s="28"/>
      <c r="MCI449" s="28"/>
      <c r="MCJ449" s="28"/>
      <c r="MCK449" s="28"/>
      <c r="MCL449" s="28"/>
      <c r="MCM449" s="28"/>
      <c r="MCN449" s="28"/>
      <c r="MCO449" s="28"/>
      <c r="MCP449" s="28"/>
      <c r="MCQ449" s="28"/>
      <c r="MCR449" s="28"/>
      <c r="MCS449" s="28"/>
      <c r="MCT449" s="28"/>
      <c r="MCU449" s="28"/>
      <c r="MCV449" s="28"/>
      <c r="MCW449" s="28"/>
      <c r="MCX449" s="28"/>
      <c r="MCY449" s="28"/>
      <c r="MCZ449" s="28"/>
      <c r="MDA449" s="28"/>
      <c r="MDB449" s="28"/>
      <c r="MDC449" s="28"/>
      <c r="MDD449" s="28"/>
      <c r="MDE449" s="28"/>
      <c r="MDF449" s="28"/>
      <c r="MDG449" s="28"/>
      <c r="MDH449" s="28"/>
      <c r="MDI449" s="28"/>
      <c r="MDJ449" s="28"/>
      <c r="MDK449" s="28"/>
      <c r="MDL449" s="28"/>
      <c r="MDM449" s="28"/>
      <c r="MDN449" s="28"/>
      <c r="MDO449" s="28"/>
      <c r="MDP449" s="28"/>
      <c r="MDQ449" s="28"/>
      <c r="MDR449" s="28"/>
      <c r="MDS449" s="28"/>
      <c r="MDT449" s="28"/>
      <c r="MDU449" s="28"/>
      <c r="MDV449" s="28"/>
      <c r="MDW449" s="28"/>
      <c r="MDX449" s="28"/>
      <c r="MDY449" s="28"/>
      <c r="MDZ449" s="28"/>
      <c r="MEA449" s="28"/>
      <c r="MEB449" s="28"/>
      <c r="MEC449" s="28"/>
      <c r="MED449" s="28"/>
      <c r="MEE449" s="28"/>
      <c r="MEF449" s="28"/>
      <c r="MEG449" s="28"/>
      <c r="MEH449" s="28"/>
      <c r="MEI449" s="28"/>
      <c r="MEJ449" s="28"/>
      <c r="MEK449" s="28"/>
      <c r="MEL449" s="28"/>
      <c r="MEM449" s="28"/>
      <c r="MEN449" s="28"/>
      <c r="MEO449" s="28"/>
      <c r="MEP449" s="28"/>
      <c r="MEQ449" s="28"/>
      <c r="MER449" s="28"/>
      <c r="MES449" s="28"/>
      <c r="MET449" s="28"/>
      <c r="MEU449" s="28"/>
      <c r="MEV449" s="28"/>
      <c r="MEW449" s="28"/>
      <c r="MEX449" s="28"/>
      <c r="MEY449" s="28"/>
      <c r="MEZ449" s="28"/>
      <c r="MFA449" s="28"/>
      <c r="MFB449" s="28"/>
      <c r="MFC449" s="28"/>
      <c r="MFD449" s="28"/>
      <c r="MFE449" s="28"/>
      <c r="MFF449" s="28"/>
      <c r="MFG449" s="28"/>
      <c r="MFH449" s="28"/>
      <c r="MFI449" s="28"/>
      <c r="MFJ449" s="28"/>
      <c r="MFK449" s="28"/>
      <c r="MFL449" s="28"/>
      <c r="MFM449" s="28"/>
      <c r="MFN449" s="28"/>
      <c r="MFO449" s="28"/>
      <c r="MFP449" s="28"/>
      <c r="MFQ449" s="28"/>
      <c r="MFR449" s="28"/>
      <c r="MFS449" s="28"/>
      <c r="MFT449" s="28"/>
      <c r="MFU449" s="28"/>
      <c r="MFV449" s="28"/>
      <c r="MFW449" s="28"/>
      <c r="MFX449" s="28"/>
      <c r="MFY449" s="28"/>
      <c r="MFZ449" s="28"/>
      <c r="MGA449" s="28"/>
      <c r="MGB449" s="28"/>
      <c r="MGC449" s="28"/>
      <c r="MGD449" s="28"/>
      <c r="MGE449" s="28"/>
      <c r="MGF449" s="28"/>
      <c r="MGG449" s="28"/>
      <c r="MGH449" s="28"/>
      <c r="MGI449" s="28"/>
      <c r="MGJ449" s="28"/>
      <c r="MGK449" s="28"/>
      <c r="MGL449" s="28"/>
      <c r="MGM449" s="28"/>
      <c r="MGN449" s="28"/>
      <c r="MGO449" s="28"/>
      <c r="MGP449" s="28"/>
      <c r="MGQ449" s="28"/>
      <c r="MGR449" s="28"/>
      <c r="MGS449" s="28"/>
      <c r="MGT449" s="28"/>
      <c r="MGU449" s="28"/>
      <c r="MGV449" s="28"/>
      <c r="MGW449" s="28"/>
      <c r="MGX449" s="28"/>
      <c r="MGY449" s="28"/>
      <c r="MGZ449" s="28"/>
      <c r="MHA449" s="28"/>
      <c r="MHB449" s="28"/>
      <c r="MHC449" s="28"/>
      <c r="MHD449" s="28"/>
      <c r="MHE449" s="28"/>
      <c r="MHF449" s="28"/>
      <c r="MHG449" s="28"/>
      <c r="MHH449" s="28"/>
      <c r="MHI449" s="28"/>
      <c r="MHJ449" s="28"/>
      <c r="MHK449" s="28"/>
      <c r="MHL449" s="28"/>
      <c r="MHM449" s="28"/>
      <c r="MHN449" s="28"/>
      <c r="MHO449" s="28"/>
      <c r="MHP449" s="28"/>
      <c r="MHQ449" s="28"/>
      <c r="MHR449" s="28"/>
      <c r="MHS449" s="28"/>
      <c r="MHT449" s="28"/>
      <c r="MHU449" s="28"/>
      <c r="MHV449" s="28"/>
      <c r="MHW449" s="28"/>
      <c r="MHX449" s="28"/>
      <c r="MHY449" s="28"/>
      <c r="MHZ449" s="28"/>
      <c r="MIA449" s="28"/>
      <c r="MIB449" s="28"/>
      <c r="MIC449" s="28"/>
      <c r="MID449" s="28"/>
      <c r="MIE449" s="28"/>
      <c r="MIF449" s="28"/>
      <c r="MIG449" s="28"/>
      <c r="MIH449" s="28"/>
      <c r="MII449" s="28"/>
      <c r="MIJ449" s="28"/>
      <c r="MIK449" s="28"/>
      <c r="MIL449" s="28"/>
      <c r="MIM449" s="28"/>
      <c r="MIN449" s="28"/>
      <c r="MIO449" s="28"/>
      <c r="MIP449" s="28"/>
      <c r="MIQ449" s="28"/>
      <c r="MIR449" s="28"/>
      <c r="MIS449" s="28"/>
      <c r="MIT449" s="28"/>
      <c r="MIU449" s="28"/>
      <c r="MIV449" s="28"/>
      <c r="MIW449" s="28"/>
      <c r="MIX449" s="28"/>
      <c r="MIY449" s="28"/>
      <c r="MIZ449" s="28"/>
      <c r="MJA449" s="28"/>
      <c r="MJB449" s="28"/>
      <c r="MJC449" s="28"/>
      <c r="MJD449" s="28"/>
      <c r="MJE449" s="28"/>
      <c r="MJF449" s="28"/>
      <c r="MJG449" s="28"/>
      <c r="MJH449" s="28"/>
      <c r="MJI449" s="28"/>
      <c r="MJJ449" s="28"/>
      <c r="MJK449" s="28"/>
      <c r="MJL449" s="28"/>
      <c r="MJM449" s="28"/>
      <c r="MJN449" s="28"/>
      <c r="MJO449" s="28"/>
      <c r="MJP449" s="28"/>
      <c r="MJQ449" s="28"/>
      <c r="MJR449" s="28"/>
      <c r="MJS449" s="28"/>
      <c r="MJT449" s="28"/>
      <c r="MJU449" s="28"/>
      <c r="MJV449" s="28"/>
      <c r="MJW449" s="28"/>
      <c r="MJX449" s="28"/>
      <c r="MJY449" s="28"/>
      <c r="MJZ449" s="28"/>
      <c r="MKA449" s="28"/>
      <c r="MKB449" s="28"/>
      <c r="MKC449" s="28"/>
      <c r="MKD449" s="28"/>
      <c r="MKE449" s="28"/>
      <c r="MKF449" s="28"/>
      <c r="MKG449" s="28"/>
      <c r="MKH449" s="28"/>
      <c r="MKI449" s="28"/>
      <c r="MKJ449" s="28"/>
      <c r="MKK449" s="28"/>
      <c r="MKL449" s="28"/>
      <c r="MKM449" s="28"/>
      <c r="MKN449" s="28"/>
      <c r="MKO449" s="28"/>
      <c r="MKP449" s="28"/>
      <c r="MKQ449" s="28"/>
      <c r="MKR449" s="28"/>
      <c r="MKS449" s="28"/>
      <c r="MKT449" s="28"/>
      <c r="MKU449" s="28"/>
      <c r="MKV449" s="28"/>
      <c r="MKW449" s="28"/>
      <c r="MKX449" s="28"/>
      <c r="MKY449" s="28"/>
      <c r="MKZ449" s="28"/>
      <c r="MLA449" s="28"/>
      <c r="MLB449" s="28"/>
      <c r="MLC449" s="28"/>
      <c r="MLD449" s="28"/>
      <c r="MLE449" s="28"/>
      <c r="MLF449" s="28"/>
      <c r="MLG449" s="28"/>
      <c r="MLH449" s="28"/>
      <c r="MLI449" s="28"/>
      <c r="MLJ449" s="28"/>
      <c r="MLK449" s="28"/>
      <c r="MLL449" s="28"/>
      <c r="MLM449" s="28"/>
      <c r="MLN449" s="28"/>
      <c r="MLO449" s="28"/>
      <c r="MLP449" s="28"/>
      <c r="MLQ449" s="28"/>
      <c r="MLR449" s="28"/>
      <c r="MLS449" s="28"/>
      <c r="MLT449" s="28"/>
      <c r="MLU449" s="28"/>
      <c r="MLV449" s="28"/>
      <c r="MLW449" s="28"/>
      <c r="MLX449" s="28"/>
      <c r="MLY449" s="28"/>
      <c r="MLZ449" s="28"/>
      <c r="MMA449" s="28"/>
      <c r="MMB449" s="28"/>
      <c r="MMC449" s="28"/>
      <c r="MMD449" s="28"/>
      <c r="MME449" s="28"/>
      <c r="MMF449" s="28"/>
      <c r="MMG449" s="28"/>
      <c r="MMH449" s="28"/>
      <c r="MMI449" s="28"/>
      <c r="MMJ449" s="28"/>
      <c r="MMK449" s="28"/>
      <c r="MML449" s="28"/>
      <c r="MMM449" s="28"/>
      <c r="MMN449" s="28"/>
      <c r="MMO449" s="28"/>
      <c r="MMP449" s="28"/>
      <c r="MMQ449" s="28"/>
      <c r="MMR449" s="28"/>
      <c r="MMS449" s="28"/>
      <c r="MMT449" s="28"/>
      <c r="MMU449" s="28"/>
      <c r="MMV449" s="28"/>
      <c r="MMW449" s="28"/>
      <c r="MMX449" s="28"/>
      <c r="MMY449" s="28"/>
      <c r="MMZ449" s="28"/>
      <c r="MNA449" s="28"/>
      <c r="MNB449" s="28"/>
      <c r="MNC449" s="28"/>
      <c r="MND449" s="28"/>
      <c r="MNE449" s="28"/>
      <c r="MNF449" s="28"/>
      <c r="MNG449" s="28"/>
      <c r="MNH449" s="28"/>
      <c r="MNI449" s="28"/>
      <c r="MNJ449" s="28"/>
      <c r="MNK449" s="28"/>
      <c r="MNL449" s="28"/>
      <c r="MNM449" s="28"/>
      <c r="MNN449" s="28"/>
      <c r="MNO449" s="28"/>
      <c r="MNP449" s="28"/>
      <c r="MNQ449" s="28"/>
      <c r="MNR449" s="28"/>
      <c r="MNS449" s="28"/>
      <c r="MNT449" s="28"/>
      <c r="MNU449" s="28"/>
      <c r="MNV449" s="28"/>
      <c r="MNW449" s="28"/>
      <c r="MNX449" s="28"/>
      <c r="MNY449" s="28"/>
      <c r="MNZ449" s="28"/>
      <c r="MOA449" s="28"/>
      <c r="MOB449" s="28"/>
      <c r="MOC449" s="28"/>
      <c r="MOD449" s="28"/>
      <c r="MOE449" s="28"/>
      <c r="MOF449" s="28"/>
      <c r="MOG449" s="28"/>
      <c r="MOH449" s="28"/>
      <c r="MOI449" s="28"/>
      <c r="MOJ449" s="28"/>
      <c r="MOK449" s="28"/>
      <c r="MOL449" s="28"/>
      <c r="MOM449" s="28"/>
      <c r="MON449" s="28"/>
      <c r="MOO449" s="28"/>
      <c r="MOP449" s="28"/>
      <c r="MOQ449" s="28"/>
      <c r="MOR449" s="28"/>
      <c r="MOS449" s="28"/>
      <c r="MOT449" s="28"/>
      <c r="MOU449" s="28"/>
      <c r="MOV449" s="28"/>
      <c r="MOW449" s="28"/>
      <c r="MOX449" s="28"/>
      <c r="MOY449" s="28"/>
      <c r="MOZ449" s="28"/>
      <c r="MPA449" s="28"/>
      <c r="MPB449" s="28"/>
      <c r="MPC449" s="28"/>
      <c r="MPD449" s="28"/>
      <c r="MPE449" s="28"/>
      <c r="MPF449" s="28"/>
      <c r="MPG449" s="28"/>
      <c r="MPH449" s="28"/>
      <c r="MPI449" s="28"/>
      <c r="MPJ449" s="28"/>
      <c r="MPK449" s="28"/>
      <c r="MPL449" s="28"/>
      <c r="MPM449" s="28"/>
      <c r="MPN449" s="28"/>
      <c r="MPO449" s="28"/>
      <c r="MPP449" s="28"/>
      <c r="MPQ449" s="28"/>
      <c r="MPR449" s="28"/>
      <c r="MPS449" s="28"/>
      <c r="MPT449" s="28"/>
      <c r="MPU449" s="28"/>
      <c r="MPV449" s="28"/>
      <c r="MPW449" s="28"/>
      <c r="MPX449" s="28"/>
      <c r="MPY449" s="28"/>
      <c r="MPZ449" s="28"/>
      <c r="MQA449" s="28"/>
      <c r="MQB449" s="28"/>
      <c r="MQC449" s="28"/>
      <c r="MQD449" s="28"/>
      <c r="MQE449" s="28"/>
      <c r="MQF449" s="28"/>
      <c r="MQG449" s="28"/>
      <c r="MQH449" s="28"/>
      <c r="MQI449" s="28"/>
      <c r="MQJ449" s="28"/>
      <c r="MQK449" s="28"/>
      <c r="MQL449" s="28"/>
      <c r="MQM449" s="28"/>
      <c r="MQN449" s="28"/>
      <c r="MQO449" s="28"/>
      <c r="MQP449" s="28"/>
      <c r="MQQ449" s="28"/>
      <c r="MQR449" s="28"/>
      <c r="MQS449" s="28"/>
      <c r="MQT449" s="28"/>
      <c r="MQU449" s="28"/>
      <c r="MQV449" s="28"/>
      <c r="MQW449" s="28"/>
      <c r="MQX449" s="28"/>
      <c r="MQY449" s="28"/>
      <c r="MQZ449" s="28"/>
      <c r="MRA449" s="28"/>
      <c r="MRB449" s="28"/>
      <c r="MRC449" s="28"/>
      <c r="MRD449" s="28"/>
      <c r="MRE449" s="28"/>
      <c r="MRF449" s="28"/>
      <c r="MRG449" s="28"/>
      <c r="MRH449" s="28"/>
      <c r="MRI449" s="28"/>
      <c r="MRJ449" s="28"/>
      <c r="MRK449" s="28"/>
      <c r="MRL449" s="28"/>
      <c r="MRM449" s="28"/>
      <c r="MRN449" s="28"/>
      <c r="MRO449" s="28"/>
      <c r="MRP449" s="28"/>
      <c r="MRQ449" s="28"/>
      <c r="MRR449" s="28"/>
      <c r="MRS449" s="28"/>
      <c r="MRT449" s="28"/>
      <c r="MRU449" s="28"/>
      <c r="MRV449" s="28"/>
      <c r="MRW449" s="28"/>
      <c r="MRX449" s="28"/>
      <c r="MRY449" s="28"/>
      <c r="MRZ449" s="28"/>
      <c r="MSA449" s="28"/>
      <c r="MSB449" s="28"/>
      <c r="MSC449" s="28"/>
      <c r="MSD449" s="28"/>
      <c r="MSE449" s="28"/>
      <c r="MSF449" s="28"/>
      <c r="MSG449" s="28"/>
      <c r="MSH449" s="28"/>
      <c r="MSI449" s="28"/>
      <c r="MSJ449" s="28"/>
      <c r="MSK449" s="28"/>
      <c r="MSL449" s="28"/>
      <c r="MSM449" s="28"/>
      <c r="MSN449" s="28"/>
      <c r="MSO449" s="28"/>
      <c r="MSP449" s="28"/>
      <c r="MSQ449" s="28"/>
      <c r="MSR449" s="28"/>
      <c r="MSS449" s="28"/>
      <c r="MST449" s="28"/>
      <c r="MSU449" s="28"/>
      <c r="MSV449" s="28"/>
      <c r="MSW449" s="28"/>
      <c r="MSX449" s="28"/>
      <c r="MSY449" s="28"/>
      <c r="MSZ449" s="28"/>
      <c r="MTA449" s="28"/>
      <c r="MTB449" s="28"/>
      <c r="MTC449" s="28"/>
      <c r="MTD449" s="28"/>
      <c r="MTE449" s="28"/>
      <c r="MTF449" s="28"/>
      <c r="MTG449" s="28"/>
      <c r="MTH449" s="28"/>
      <c r="MTI449" s="28"/>
      <c r="MTJ449" s="28"/>
      <c r="MTK449" s="28"/>
      <c r="MTL449" s="28"/>
      <c r="MTM449" s="28"/>
      <c r="MTN449" s="28"/>
      <c r="MTO449" s="28"/>
      <c r="MTP449" s="28"/>
      <c r="MTQ449" s="28"/>
      <c r="MTR449" s="28"/>
      <c r="MTS449" s="28"/>
      <c r="MTT449" s="28"/>
      <c r="MTU449" s="28"/>
      <c r="MTV449" s="28"/>
      <c r="MTW449" s="28"/>
      <c r="MTX449" s="28"/>
      <c r="MTY449" s="28"/>
      <c r="MTZ449" s="28"/>
      <c r="MUA449" s="28"/>
      <c r="MUB449" s="28"/>
      <c r="MUC449" s="28"/>
      <c r="MUD449" s="28"/>
      <c r="MUE449" s="28"/>
      <c r="MUF449" s="28"/>
      <c r="MUG449" s="28"/>
      <c r="MUH449" s="28"/>
      <c r="MUI449" s="28"/>
      <c r="MUJ449" s="28"/>
      <c r="MUK449" s="28"/>
      <c r="MUL449" s="28"/>
      <c r="MUM449" s="28"/>
      <c r="MUN449" s="28"/>
      <c r="MUO449" s="28"/>
      <c r="MUP449" s="28"/>
      <c r="MUQ449" s="28"/>
      <c r="MUR449" s="28"/>
      <c r="MUS449" s="28"/>
      <c r="MUT449" s="28"/>
      <c r="MUU449" s="28"/>
      <c r="MUV449" s="28"/>
      <c r="MUW449" s="28"/>
      <c r="MUX449" s="28"/>
      <c r="MUY449" s="28"/>
      <c r="MUZ449" s="28"/>
      <c r="MVA449" s="28"/>
      <c r="MVB449" s="28"/>
      <c r="MVC449" s="28"/>
      <c r="MVD449" s="28"/>
      <c r="MVE449" s="28"/>
      <c r="MVF449" s="28"/>
      <c r="MVG449" s="28"/>
      <c r="MVH449" s="28"/>
      <c r="MVI449" s="28"/>
      <c r="MVJ449" s="28"/>
      <c r="MVK449" s="28"/>
      <c r="MVL449" s="28"/>
      <c r="MVM449" s="28"/>
      <c r="MVN449" s="28"/>
      <c r="MVO449" s="28"/>
      <c r="MVP449" s="28"/>
      <c r="MVQ449" s="28"/>
      <c r="MVR449" s="28"/>
      <c r="MVS449" s="28"/>
      <c r="MVT449" s="28"/>
      <c r="MVU449" s="28"/>
      <c r="MVV449" s="28"/>
      <c r="MVW449" s="28"/>
      <c r="MVX449" s="28"/>
      <c r="MVY449" s="28"/>
      <c r="MVZ449" s="28"/>
      <c r="MWA449" s="28"/>
      <c r="MWB449" s="28"/>
      <c r="MWC449" s="28"/>
      <c r="MWD449" s="28"/>
      <c r="MWE449" s="28"/>
      <c r="MWF449" s="28"/>
      <c r="MWG449" s="28"/>
      <c r="MWH449" s="28"/>
      <c r="MWI449" s="28"/>
      <c r="MWJ449" s="28"/>
      <c r="MWK449" s="28"/>
      <c r="MWL449" s="28"/>
      <c r="MWM449" s="28"/>
      <c r="MWN449" s="28"/>
      <c r="MWO449" s="28"/>
      <c r="MWP449" s="28"/>
      <c r="MWQ449" s="28"/>
      <c r="MWR449" s="28"/>
      <c r="MWS449" s="28"/>
      <c r="MWT449" s="28"/>
      <c r="MWU449" s="28"/>
      <c r="MWV449" s="28"/>
      <c r="MWW449" s="28"/>
      <c r="MWX449" s="28"/>
      <c r="MWY449" s="28"/>
      <c r="MWZ449" s="28"/>
      <c r="MXA449" s="28"/>
      <c r="MXB449" s="28"/>
      <c r="MXC449" s="28"/>
      <c r="MXD449" s="28"/>
      <c r="MXE449" s="28"/>
      <c r="MXF449" s="28"/>
      <c r="MXG449" s="28"/>
      <c r="MXH449" s="28"/>
      <c r="MXI449" s="28"/>
      <c r="MXJ449" s="28"/>
      <c r="MXK449" s="28"/>
      <c r="MXL449" s="28"/>
      <c r="MXM449" s="28"/>
      <c r="MXN449" s="28"/>
      <c r="MXO449" s="28"/>
      <c r="MXP449" s="28"/>
      <c r="MXQ449" s="28"/>
      <c r="MXR449" s="28"/>
      <c r="MXS449" s="28"/>
      <c r="MXT449" s="28"/>
      <c r="MXU449" s="28"/>
      <c r="MXV449" s="28"/>
      <c r="MXW449" s="28"/>
      <c r="MXX449" s="28"/>
      <c r="MXY449" s="28"/>
      <c r="MXZ449" s="28"/>
      <c r="MYA449" s="28"/>
      <c r="MYB449" s="28"/>
      <c r="MYC449" s="28"/>
      <c r="MYD449" s="28"/>
      <c r="MYE449" s="28"/>
      <c r="MYF449" s="28"/>
      <c r="MYG449" s="28"/>
      <c r="MYH449" s="28"/>
      <c r="MYI449" s="28"/>
      <c r="MYJ449" s="28"/>
      <c r="MYK449" s="28"/>
      <c r="MYL449" s="28"/>
      <c r="MYM449" s="28"/>
      <c r="MYN449" s="28"/>
      <c r="MYO449" s="28"/>
      <c r="MYP449" s="28"/>
      <c r="MYQ449" s="28"/>
      <c r="MYR449" s="28"/>
      <c r="MYS449" s="28"/>
      <c r="MYT449" s="28"/>
      <c r="MYU449" s="28"/>
      <c r="MYV449" s="28"/>
      <c r="MYW449" s="28"/>
      <c r="MYX449" s="28"/>
      <c r="MYY449" s="28"/>
      <c r="MYZ449" s="28"/>
      <c r="MZA449" s="28"/>
      <c r="MZB449" s="28"/>
      <c r="MZC449" s="28"/>
      <c r="MZD449" s="28"/>
      <c r="MZE449" s="28"/>
      <c r="MZF449" s="28"/>
      <c r="MZG449" s="28"/>
      <c r="MZH449" s="28"/>
      <c r="MZI449" s="28"/>
      <c r="MZJ449" s="28"/>
      <c r="MZK449" s="28"/>
      <c r="MZL449" s="28"/>
      <c r="MZM449" s="28"/>
      <c r="MZN449" s="28"/>
      <c r="MZO449" s="28"/>
      <c r="MZP449" s="28"/>
      <c r="MZQ449" s="28"/>
      <c r="MZR449" s="28"/>
      <c r="MZS449" s="28"/>
      <c r="MZT449" s="28"/>
      <c r="MZU449" s="28"/>
      <c r="MZV449" s="28"/>
      <c r="MZW449" s="28"/>
      <c r="MZX449" s="28"/>
      <c r="MZY449" s="28"/>
      <c r="MZZ449" s="28"/>
      <c r="NAA449" s="28"/>
      <c r="NAB449" s="28"/>
      <c r="NAC449" s="28"/>
      <c r="NAD449" s="28"/>
      <c r="NAE449" s="28"/>
      <c r="NAF449" s="28"/>
      <c r="NAG449" s="28"/>
      <c r="NAH449" s="28"/>
      <c r="NAI449" s="28"/>
      <c r="NAJ449" s="28"/>
      <c r="NAK449" s="28"/>
      <c r="NAL449" s="28"/>
      <c r="NAM449" s="28"/>
      <c r="NAN449" s="28"/>
      <c r="NAO449" s="28"/>
      <c r="NAP449" s="28"/>
      <c r="NAQ449" s="28"/>
      <c r="NAR449" s="28"/>
      <c r="NAS449" s="28"/>
      <c r="NAT449" s="28"/>
      <c r="NAU449" s="28"/>
      <c r="NAV449" s="28"/>
      <c r="NAW449" s="28"/>
      <c r="NAX449" s="28"/>
      <c r="NAY449" s="28"/>
      <c r="NAZ449" s="28"/>
      <c r="NBA449" s="28"/>
      <c r="NBB449" s="28"/>
      <c r="NBC449" s="28"/>
      <c r="NBD449" s="28"/>
      <c r="NBE449" s="28"/>
      <c r="NBF449" s="28"/>
      <c r="NBG449" s="28"/>
      <c r="NBH449" s="28"/>
      <c r="NBI449" s="28"/>
      <c r="NBJ449" s="28"/>
      <c r="NBK449" s="28"/>
      <c r="NBL449" s="28"/>
      <c r="NBM449" s="28"/>
      <c r="NBN449" s="28"/>
      <c r="NBO449" s="28"/>
      <c r="NBP449" s="28"/>
      <c r="NBQ449" s="28"/>
      <c r="NBR449" s="28"/>
      <c r="NBS449" s="28"/>
      <c r="NBT449" s="28"/>
      <c r="NBU449" s="28"/>
      <c r="NBV449" s="28"/>
      <c r="NBW449" s="28"/>
      <c r="NBX449" s="28"/>
      <c r="NBY449" s="28"/>
      <c r="NBZ449" s="28"/>
      <c r="NCA449" s="28"/>
      <c r="NCB449" s="28"/>
      <c r="NCC449" s="28"/>
      <c r="NCD449" s="28"/>
      <c r="NCE449" s="28"/>
      <c r="NCF449" s="28"/>
      <c r="NCG449" s="28"/>
      <c r="NCH449" s="28"/>
      <c r="NCI449" s="28"/>
      <c r="NCJ449" s="28"/>
      <c r="NCK449" s="28"/>
      <c r="NCL449" s="28"/>
      <c r="NCM449" s="28"/>
      <c r="NCN449" s="28"/>
      <c r="NCO449" s="28"/>
      <c r="NCP449" s="28"/>
      <c r="NCQ449" s="28"/>
      <c r="NCR449" s="28"/>
      <c r="NCS449" s="28"/>
      <c r="NCT449" s="28"/>
      <c r="NCU449" s="28"/>
      <c r="NCV449" s="28"/>
      <c r="NCW449" s="28"/>
      <c r="NCX449" s="28"/>
      <c r="NCY449" s="28"/>
      <c r="NCZ449" s="28"/>
      <c r="NDA449" s="28"/>
      <c r="NDB449" s="28"/>
      <c r="NDC449" s="28"/>
      <c r="NDD449" s="28"/>
      <c r="NDE449" s="28"/>
      <c r="NDF449" s="28"/>
      <c r="NDG449" s="28"/>
      <c r="NDH449" s="28"/>
      <c r="NDI449" s="28"/>
      <c r="NDJ449" s="28"/>
      <c r="NDK449" s="28"/>
      <c r="NDL449" s="28"/>
      <c r="NDM449" s="28"/>
      <c r="NDN449" s="28"/>
      <c r="NDO449" s="28"/>
      <c r="NDP449" s="28"/>
      <c r="NDQ449" s="28"/>
      <c r="NDR449" s="28"/>
      <c r="NDS449" s="28"/>
      <c r="NDT449" s="28"/>
      <c r="NDU449" s="28"/>
      <c r="NDV449" s="28"/>
      <c r="NDW449" s="28"/>
      <c r="NDX449" s="28"/>
      <c r="NDY449" s="28"/>
      <c r="NDZ449" s="28"/>
      <c r="NEA449" s="28"/>
      <c r="NEB449" s="28"/>
      <c r="NEC449" s="28"/>
      <c r="NED449" s="28"/>
      <c r="NEE449" s="28"/>
      <c r="NEF449" s="28"/>
      <c r="NEG449" s="28"/>
      <c r="NEH449" s="28"/>
      <c r="NEI449" s="28"/>
      <c r="NEJ449" s="28"/>
      <c r="NEK449" s="28"/>
      <c r="NEL449" s="28"/>
      <c r="NEM449" s="28"/>
      <c r="NEN449" s="28"/>
      <c r="NEO449" s="28"/>
      <c r="NEP449" s="28"/>
      <c r="NEQ449" s="28"/>
      <c r="NER449" s="28"/>
      <c r="NES449" s="28"/>
      <c r="NET449" s="28"/>
      <c r="NEU449" s="28"/>
      <c r="NEV449" s="28"/>
      <c r="NEW449" s="28"/>
      <c r="NEX449" s="28"/>
      <c r="NEY449" s="28"/>
      <c r="NEZ449" s="28"/>
      <c r="NFA449" s="28"/>
      <c r="NFB449" s="28"/>
      <c r="NFC449" s="28"/>
      <c r="NFD449" s="28"/>
      <c r="NFE449" s="28"/>
      <c r="NFF449" s="28"/>
      <c r="NFG449" s="28"/>
      <c r="NFH449" s="28"/>
      <c r="NFI449" s="28"/>
      <c r="NFJ449" s="28"/>
      <c r="NFK449" s="28"/>
      <c r="NFL449" s="28"/>
      <c r="NFM449" s="28"/>
      <c r="NFN449" s="28"/>
      <c r="NFO449" s="28"/>
      <c r="NFP449" s="28"/>
      <c r="NFQ449" s="28"/>
      <c r="NFR449" s="28"/>
      <c r="NFS449" s="28"/>
      <c r="NFT449" s="28"/>
      <c r="NFU449" s="28"/>
      <c r="NFV449" s="28"/>
      <c r="NFW449" s="28"/>
      <c r="NFX449" s="28"/>
      <c r="NFY449" s="28"/>
      <c r="NFZ449" s="28"/>
      <c r="NGA449" s="28"/>
      <c r="NGB449" s="28"/>
      <c r="NGC449" s="28"/>
      <c r="NGD449" s="28"/>
      <c r="NGE449" s="28"/>
      <c r="NGF449" s="28"/>
      <c r="NGG449" s="28"/>
      <c r="NGH449" s="28"/>
      <c r="NGI449" s="28"/>
      <c r="NGJ449" s="28"/>
      <c r="NGK449" s="28"/>
      <c r="NGL449" s="28"/>
      <c r="NGM449" s="28"/>
      <c r="NGN449" s="28"/>
      <c r="NGO449" s="28"/>
      <c r="NGP449" s="28"/>
      <c r="NGQ449" s="28"/>
      <c r="NGR449" s="28"/>
      <c r="NGS449" s="28"/>
      <c r="NGT449" s="28"/>
      <c r="NGU449" s="28"/>
      <c r="NGV449" s="28"/>
      <c r="NGW449" s="28"/>
      <c r="NGX449" s="28"/>
      <c r="NGY449" s="28"/>
      <c r="NGZ449" s="28"/>
      <c r="NHA449" s="28"/>
      <c r="NHB449" s="28"/>
      <c r="NHC449" s="28"/>
      <c r="NHD449" s="28"/>
      <c r="NHE449" s="28"/>
      <c r="NHF449" s="28"/>
      <c r="NHG449" s="28"/>
      <c r="NHH449" s="28"/>
      <c r="NHI449" s="28"/>
      <c r="NHJ449" s="28"/>
      <c r="NHK449" s="28"/>
      <c r="NHL449" s="28"/>
      <c r="NHM449" s="28"/>
      <c r="NHN449" s="28"/>
      <c r="NHO449" s="28"/>
      <c r="NHP449" s="28"/>
      <c r="NHQ449" s="28"/>
      <c r="NHR449" s="28"/>
      <c r="NHS449" s="28"/>
      <c r="NHT449" s="28"/>
      <c r="NHU449" s="28"/>
      <c r="NHV449" s="28"/>
      <c r="NHW449" s="28"/>
      <c r="NHX449" s="28"/>
      <c r="NHY449" s="28"/>
      <c r="NHZ449" s="28"/>
      <c r="NIA449" s="28"/>
      <c r="NIB449" s="28"/>
      <c r="NIC449" s="28"/>
      <c r="NID449" s="28"/>
      <c r="NIE449" s="28"/>
      <c r="NIF449" s="28"/>
      <c r="NIG449" s="28"/>
      <c r="NIH449" s="28"/>
      <c r="NII449" s="28"/>
      <c r="NIJ449" s="28"/>
      <c r="NIK449" s="28"/>
      <c r="NIL449" s="28"/>
      <c r="NIM449" s="28"/>
      <c r="NIN449" s="28"/>
      <c r="NIO449" s="28"/>
      <c r="NIP449" s="28"/>
      <c r="NIQ449" s="28"/>
      <c r="NIR449" s="28"/>
      <c r="NIS449" s="28"/>
      <c r="NIT449" s="28"/>
      <c r="NIU449" s="28"/>
      <c r="NIV449" s="28"/>
      <c r="NIW449" s="28"/>
      <c r="NIX449" s="28"/>
      <c r="NIY449" s="28"/>
      <c r="NIZ449" s="28"/>
      <c r="NJA449" s="28"/>
      <c r="NJB449" s="28"/>
      <c r="NJC449" s="28"/>
      <c r="NJD449" s="28"/>
      <c r="NJE449" s="28"/>
      <c r="NJF449" s="28"/>
      <c r="NJG449" s="28"/>
      <c r="NJH449" s="28"/>
      <c r="NJI449" s="28"/>
      <c r="NJJ449" s="28"/>
      <c r="NJK449" s="28"/>
      <c r="NJL449" s="28"/>
      <c r="NJM449" s="28"/>
      <c r="NJN449" s="28"/>
      <c r="NJO449" s="28"/>
      <c r="NJP449" s="28"/>
      <c r="NJQ449" s="28"/>
      <c r="NJR449" s="28"/>
      <c r="NJS449" s="28"/>
      <c r="NJT449" s="28"/>
      <c r="NJU449" s="28"/>
      <c r="NJV449" s="28"/>
      <c r="NJW449" s="28"/>
      <c r="NJX449" s="28"/>
      <c r="NJY449" s="28"/>
      <c r="NJZ449" s="28"/>
      <c r="NKA449" s="28"/>
      <c r="NKB449" s="28"/>
      <c r="NKC449" s="28"/>
      <c r="NKD449" s="28"/>
      <c r="NKE449" s="28"/>
      <c r="NKF449" s="28"/>
      <c r="NKG449" s="28"/>
      <c r="NKH449" s="28"/>
      <c r="NKI449" s="28"/>
      <c r="NKJ449" s="28"/>
      <c r="NKK449" s="28"/>
      <c r="NKL449" s="28"/>
      <c r="NKM449" s="28"/>
      <c r="NKN449" s="28"/>
      <c r="NKO449" s="28"/>
      <c r="NKP449" s="28"/>
      <c r="NKQ449" s="28"/>
      <c r="NKR449" s="28"/>
      <c r="NKS449" s="28"/>
      <c r="NKT449" s="28"/>
      <c r="NKU449" s="28"/>
      <c r="NKV449" s="28"/>
      <c r="NKW449" s="28"/>
      <c r="NKX449" s="28"/>
      <c r="NKY449" s="28"/>
      <c r="NKZ449" s="28"/>
      <c r="NLA449" s="28"/>
      <c r="NLB449" s="28"/>
      <c r="NLC449" s="28"/>
      <c r="NLD449" s="28"/>
      <c r="NLE449" s="28"/>
      <c r="NLF449" s="28"/>
      <c r="NLG449" s="28"/>
      <c r="NLH449" s="28"/>
      <c r="NLI449" s="28"/>
      <c r="NLJ449" s="28"/>
      <c r="NLK449" s="28"/>
      <c r="NLL449" s="28"/>
      <c r="NLM449" s="28"/>
      <c r="NLN449" s="28"/>
      <c r="NLO449" s="28"/>
      <c r="NLP449" s="28"/>
      <c r="NLQ449" s="28"/>
      <c r="NLR449" s="28"/>
      <c r="NLS449" s="28"/>
      <c r="NLT449" s="28"/>
      <c r="NLU449" s="28"/>
      <c r="NLV449" s="28"/>
      <c r="NLW449" s="28"/>
      <c r="NLX449" s="28"/>
      <c r="NLY449" s="28"/>
      <c r="NLZ449" s="28"/>
      <c r="NMA449" s="28"/>
      <c r="NMB449" s="28"/>
      <c r="NMC449" s="28"/>
      <c r="NMD449" s="28"/>
      <c r="NME449" s="28"/>
      <c r="NMF449" s="28"/>
      <c r="NMG449" s="28"/>
      <c r="NMH449" s="28"/>
      <c r="NMI449" s="28"/>
      <c r="NMJ449" s="28"/>
      <c r="NMK449" s="28"/>
      <c r="NML449" s="28"/>
      <c r="NMM449" s="28"/>
      <c r="NMN449" s="28"/>
      <c r="NMO449" s="28"/>
      <c r="NMP449" s="28"/>
      <c r="NMQ449" s="28"/>
      <c r="NMR449" s="28"/>
      <c r="NMS449" s="28"/>
      <c r="NMT449" s="28"/>
      <c r="NMU449" s="28"/>
      <c r="NMV449" s="28"/>
      <c r="NMW449" s="28"/>
      <c r="NMX449" s="28"/>
      <c r="NMY449" s="28"/>
      <c r="NMZ449" s="28"/>
      <c r="NNA449" s="28"/>
      <c r="NNB449" s="28"/>
      <c r="NNC449" s="28"/>
      <c r="NND449" s="28"/>
      <c r="NNE449" s="28"/>
      <c r="NNF449" s="28"/>
      <c r="NNG449" s="28"/>
      <c r="NNH449" s="28"/>
      <c r="NNI449" s="28"/>
      <c r="NNJ449" s="28"/>
      <c r="NNK449" s="28"/>
      <c r="NNL449" s="28"/>
      <c r="NNM449" s="28"/>
      <c r="NNN449" s="28"/>
      <c r="NNO449" s="28"/>
      <c r="NNP449" s="28"/>
      <c r="NNQ449" s="28"/>
      <c r="NNR449" s="28"/>
      <c r="NNS449" s="28"/>
      <c r="NNT449" s="28"/>
      <c r="NNU449" s="28"/>
      <c r="NNV449" s="28"/>
      <c r="NNW449" s="28"/>
      <c r="NNX449" s="28"/>
      <c r="NNY449" s="28"/>
      <c r="NNZ449" s="28"/>
      <c r="NOA449" s="28"/>
      <c r="NOB449" s="28"/>
      <c r="NOC449" s="28"/>
      <c r="NOD449" s="28"/>
      <c r="NOE449" s="28"/>
      <c r="NOF449" s="28"/>
      <c r="NOG449" s="28"/>
      <c r="NOH449" s="28"/>
      <c r="NOI449" s="28"/>
      <c r="NOJ449" s="28"/>
      <c r="NOK449" s="28"/>
      <c r="NOL449" s="28"/>
      <c r="NOM449" s="28"/>
      <c r="NON449" s="28"/>
      <c r="NOO449" s="28"/>
      <c r="NOP449" s="28"/>
      <c r="NOQ449" s="28"/>
      <c r="NOR449" s="28"/>
      <c r="NOS449" s="28"/>
      <c r="NOT449" s="28"/>
      <c r="NOU449" s="28"/>
      <c r="NOV449" s="28"/>
      <c r="NOW449" s="28"/>
      <c r="NOX449" s="28"/>
      <c r="NOY449" s="28"/>
      <c r="NOZ449" s="28"/>
      <c r="NPA449" s="28"/>
      <c r="NPB449" s="28"/>
      <c r="NPC449" s="28"/>
      <c r="NPD449" s="28"/>
      <c r="NPE449" s="28"/>
      <c r="NPF449" s="28"/>
      <c r="NPG449" s="28"/>
      <c r="NPH449" s="28"/>
      <c r="NPI449" s="28"/>
      <c r="NPJ449" s="28"/>
      <c r="NPK449" s="28"/>
      <c r="NPL449" s="28"/>
      <c r="NPM449" s="28"/>
      <c r="NPN449" s="28"/>
      <c r="NPO449" s="28"/>
      <c r="NPP449" s="28"/>
      <c r="NPQ449" s="28"/>
      <c r="NPR449" s="28"/>
      <c r="NPS449" s="28"/>
      <c r="NPT449" s="28"/>
      <c r="NPU449" s="28"/>
      <c r="NPV449" s="28"/>
      <c r="NPW449" s="28"/>
      <c r="NPX449" s="28"/>
      <c r="NPY449" s="28"/>
      <c r="NPZ449" s="28"/>
      <c r="NQA449" s="28"/>
      <c r="NQB449" s="28"/>
      <c r="NQC449" s="28"/>
      <c r="NQD449" s="28"/>
      <c r="NQE449" s="28"/>
      <c r="NQF449" s="28"/>
      <c r="NQG449" s="28"/>
      <c r="NQH449" s="28"/>
      <c r="NQI449" s="28"/>
      <c r="NQJ449" s="28"/>
      <c r="NQK449" s="28"/>
      <c r="NQL449" s="28"/>
      <c r="NQM449" s="28"/>
      <c r="NQN449" s="28"/>
      <c r="NQO449" s="28"/>
      <c r="NQP449" s="28"/>
      <c r="NQQ449" s="28"/>
      <c r="NQR449" s="28"/>
      <c r="NQS449" s="28"/>
      <c r="NQT449" s="28"/>
      <c r="NQU449" s="28"/>
      <c r="NQV449" s="28"/>
      <c r="NQW449" s="28"/>
      <c r="NQX449" s="28"/>
      <c r="NQY449" s="28"/>
      <c r="NQZ449" s="28"/>
      <c r="NRA449" s="28"/>
      <c r="NRB449" s="28"/>
      <c r="NRC449" s="28"/>
      <c r="NRD449" s="28"/>
      <c r="NRE449" s="28"/>
      <c r="NRF449" s="28"/>
      <c r="NRG449" s="28"/>
      <c r="NRH449" s="28"/>
      <c r="NRI449" s="28"/>
      <c r="NRJ449" s="28"/>
      <c r="NRK449" s="28"/>
      <c r="NRL449" s="28"/>
      <c r="NRM449" s="28"/>
      <c r="NRN449" s="28"/>
      <c r="NRO449" s="28"/>
      <c r="NRP449" s="28"/>
      <c r="NRQ449" s="28"/>
      <c r="NRR449" s="28"/>
      <c r="NRS449" s="28"/>
      <c r="NRT449" s="28"/>
      <c r="NRU449" s="28"/>
      <c r="NRV449" s="28"/>
      <c r="NRW449" s="28"/>
      <c r="NRX449" s="28"/>
      <c r="NRY449" s="28"/>
      <c r="NRZ449" s="28"/>
      <c r="NSA449" s="28"/>
      <c r="NSB449" s="28"/>
      <c r="NSC449" s="28"/>
      <c r="NSD449" s="28"/>
      <c r="NSE449" s="28"/>
      <c r="NSF449" s="28"/>
      <c r="NSG449" s="28"/>
      <c r="NSH449" s="28"/>
      <c r="NSI449" s="28"/>
      <c r="NSJ449" s="28"/>
      <c r="NSK449" s="28"/>
      <c r="NSL449" s="28"/>
      <c r="NSM449" s="28"/>
      <c r="NSN449" s="28"/>
      <c r="NSO449" s="28"/>
      <c r="NSP449" s="28"/>
      <c r="NSQ449" s="28"/>
      <c r="NSR449" s="28"/>
      <c r="NSS449" s="28"/>
      <c r="NST449" s="28"/>
      <c r="NSU449" s="28"/>
      <c r="NSV449" s="28"/>
      <c r="NSW449" s="28"/>
      <c r="NSX449" s="28"/>
      <c r="NSY449" s="28"/>
      <c r="NSZ449" s="28"/>
      <c r="NTA449" s="28"/>
      <c r="NTB449" s="28"/>
      <c r="NTC449" s="28"/>
      <c r="NTD449" s="28"/>
      <c r="NTE449" s="28"/>
      <c r="NTF449" s="28"/>
      <c r="NTG449" s="28"/>
      <c r="NTH449" s="28"/>
      <c r="NTI449" s="28"/>
      <c r="NTJ449" s="28"/>
      <c r="NTK449" s="28"/>
      <c r="NTL449" s="28"/>
      <c r="NTM449" s="28"/>
      <c r="NTN449" s="28"/>
      <c r="NTO449" s="28"/>
      <c r="NTP449" s="28"/>
      <c r="NTQ449" s="28"/>
      <c r="NTR449" s="28"/>
      <c r="NTS449" s="28"/>
      <c r="NTT449" s="28"/>
      <c r="NTU449" s="28"/>
      <c r="NTV449" s="28"/>
      <c r="NTW449" s="28"/>
      <c r="NTX449" s="28"/>
      <c r="NTY449" s="28"/>
      <c r="NTZ449" s="28"/>
      <c r="NUA449" s="28"/>
      <c r="NUB449" s="28"/>
      <c r="NUC449" s="28"/>
      <c r="NUD449" s="28"/>
      <c r="NUE449" s="28"/>
      <c r="NUF449" s="28"/>
      <c r="NUG449" s="28"/>
      <c r="NUH449" s="28"/>
      <c r="NUI449" s="28"/>
      <c r="NUJ449" s="28"/>
      <c r="NUK449" s="28"/>
      <c r="NUL449" s="28"/>
      <c r="NUM449" s="28"/>
      <c r="NUN449" s="28"/>
      <c r="NUO449" s="28"/>
      <c r="NUP449" s="28"/>
      <c r="NUQ449" s="28"/>
      <c r="NUR449" s="28"/>
      <c r="NUS449" s="28"/>
      <c r="NUT449" s="28"/>
      <c r="NUU449" s="28"/>
      <c r="NUV449" s="28"/>
      <c r="NUW449" s="28"/>
      <c r="NUX449" s="28"/>
      <c r="NUY449" s="28"/>
      <c r="NUZ449" s="28"/>
      <c r="NVA449" s="28"/>
      <c r="NVB449" s="28"/>
      <c r="NVC449" s="28"/>
      <c r="NVD449" s="28"/>
      <c r="NVE449" s="28"/>
      <c r="NVF449" s="28"/>
      <c r="NVG449" s="28"/>
      <c r="NVH449" s="28"/>
      <c r="NVI449" s="28"/>
      <c r="NVJ449" s="28"/>
      <c r="NVK449" s="28"/>
      <c r="NVL449" s="28"/>
      <c r="NVM449" s="28"/>
      <c r="NVN449" s="28"/>
      <c r="NVO449" s="28"/>
      <c r="NVP449" s="28"/>
      <c r="NVQ449" s="28"/>
      <c r="NVR449" s="28"/>
      <c r="NVS449" s="28"/>
      <c r="NVT449" s="28"/>
      <c r="NVU449" s="28"/>
      <c r="NVV449" s="28"/>
      <c r="NVW449" s="28"/>
      <c r="NVX449" s="28"/>
      <c r="NVY449" s="28"/>
      <c r="NVZ449" s="28"/>
      <c r="NWA449" s="28"/>
      <c r="NWB449" s="28"/>
      <c r="NWC449" s="28"/>
      <c r="NWD449" s="28"/>
      <c r="NWE449" s="28"/>
      <c r="NWF449" s="28"/>
      <c r="NWG449" s="28"/>
      <c r="NWH449" s="28"/>
      <c r="NWI449" s="28"/>
      <c r="NWJ449" s="28"/>
      <c r="NWK449" s="28"/>
      <c r="NWL449" s="28"/>
      <c r="NWM449" s="28"/>
      <c r="NWN449" s="28"/>
      <c r="NWO449" s="28"/>
      <c r="NWP449" s="28"/>
      <c r="NWQ449" s="28"/>
      <c r="NWR449" s="28"/>
      <c r="NWS449" s="28"/>
      <c r="NWT449" s="28"/>
      <c r="NWU449" s="28"/>
      <c r="NWV449" s="28"/>
      <c r="NWW449" s="28"/>
      <c r="NWX449" s="28"/>
      <c r="NWY449" s="28"/>
      <c r="NWZ449" s="28"/>
      <c r="NXA449" s="28"/>
      <c r="NXB449" s="28"/>
      <c r="NXC449" s="28"/>
      <c r="NXD449" s="28"/>
      <c r="NXE449" s="28"/>
      <c r="NXF449" s="28"/>
      <c r="NXG449" s="28"/>
      <c r="NXH449" s="28"/>
      <c r="NXI449" s="28"/>
      <c r="NXJ449" s="28"/>
      <c r="NXK449" s="28"/>
      <c r="NXL449" s="28"/>
      <c r="NXM449" s="28"/>
      <c r="NXN449" s="28"/>
      <c r="NXO449" s="28"/>
      <c r="NXP449" s="28"/>
      <c r="NXQ449" s="28"/>
      <c r="NXR449" s="28"/>
      <c r="NXS449" s="28"/>
      <c r="NXT449" s="28"/>
      <c r="NXU449" s="28"/>
      <c r="NXV449" s="28"/>
      <c r="NXW449" s="28"/>
      <c r="NXX449" s="28"/>
      <c r="NXY449" s="28"/>
      <c r="NXZ449" s="28"/>
      <c r="NYA449" s="28"/>
      <c r="NYB449" s="28"/>
      <c r="NYC449" s="28"/>
      <c r="NYD449" s="28"/>
      <c r="NYE449" s="28"/>
      <c r="NYF449" s="28"/>
      <c r="NYG449" s="28"/>
      <c r="NYH449" s="28"/>
      <c r="NYI449" s="28"/>
      <c r="NYJ449" s="28"/>
      <c r="NYK449" s="28"/>
      <c r="NYL449" s="28"/>
      <c r="NYM449" s="28"/>
      <c r="NYN449" s="28"/>
      <c r="NYO449" s="28"/>
      <c r="NYP449" s="28"/>
      <c r="NYQ449" s="28"/>
      <c r="NYR449" s="28"/>
      <c r="NYS449" s="28"/>
      <c r="NYT449" s="28"/>
      <c r="NYU449" s="28"/>
      <c r="NYV449" s="28"/>
      <c r="NYW449" s="28"/>
      <c r="NYX449" s="28"/>
      <c r="NYY449" s="28"/>
      <c r="NYZ449" s="28"/>
      <c r="NZA449" s="28"/>
      <c r="NZB449" s="28"/>
      <c r="NZC449" s="28"/>
      <c r="NZD449" s="28"/>
      <c r="NZE449" s="28"/>
      <c r="NZF449" s="28"/>
      <c r="NZG449" s="28"/>
      <c r="NZH449" s="28"/>
      <c r="NZI449" s="28"/>
      <c r="NZJ449" s="28"/>
      <c r="NZK449" s="28"/>
      <c r="NZL449" s="28"/>
      <c r="NZM449" s="28"/>
      <c r="NZN449" s="28"/>
      <c r="NZO449" s="28"/>
      <c r="NZP449" s="28"/>
      <c r="NZQ449" s="28"/>
      <c r="NZR449" s="28"/>
      <c r="NZS449" s="28"/>
      <c r="NZT449" s="28"/>
      <c r="NZU449" s="28"/>
      <c r="NZV449" s="28"/>
      <c r="NZW449" s="28"/>
      <c r="NZX449" s="28"/>
      <c r="NZY449" s="28"/>
      <c r="NZZ449" s="28"/>
      <c r="OAA449" s="28"/>
      <c r="OAB449" s="28"/>
      <c r="OAC449" s="28"/>
      <c r="OAD449" s="28"/>
      <c r="OAE449" s="28"/>
      <c r="OAF449" s="28"/>
      <c r="OAG449" s="28"/>
      <c r="OAH449" s="28"/>
      <c r="OAI449" s="28"/>
      <c r="OAJ449" s="28"/>
      <c r="OAK449" s="28"/>
      <c r="OAL449" s="28"/>
      <c r="OAM449" s="28"/>
      <c r="OAN449" s="28"/>
      <c r="OAO449" s="28"/>
      <c r="OAP449" s="28"/>
      <c r="OAQ449" s="28"/>
      <c r="OAR449" s="28"/>
      <c r="OAS449" s="28"/>
      <c r="OAT449" s="28"/>
      <c r="OAU449" s="28"/>
      <c r="OAV449" s="28"/>
      <c r="OAW449" s="28"/>
      <c r="OAX449" s="28"/>
      <c r="OAY449" s="28"/>
      <c r="OAZ449" s="28"/>
      <c r="OBA449" s="28"/>
      <c r="OBB449" s="28"/>
      <c r="OBC449" s="28"/>
      <c r="OBD449" s="28"/>
      <c r="OBE449" s="28"/>
      <c r="OBF449" s="28"/>
      <c r="OBG449" s="28"/>
      <c r="OBH449" s="28"/>
      <c r="OBI449" s="28"/>
      <c r="OBJ449" s="28"/>
      <c r="OBK449" s="28"/>
      <c r="OBL449" s="28"/>
      <c r="OBM449" s="28"/>
      <c r="OBN449" s="28"/>
      <c r="OBO449" s="28"/>
      <c r="OBP449" s="28"/>
      <c r="OBQ449" s="28"/>
      <c r="OBR449" s="28"/>
      <c r="OBS449" s="28"/>
      <c r="OBT449" s="28"/>
      <c r="OBU449" s="28"/>
      <c r="OBV449" s="28"/>
      <c r="OBW449" s="28"/>
      <c r="OBX449" s="28"/>
      <c r="OBY449" s="28"/>
      <c r="OBZ449" s="28"/>
      <c r="OCA449" s="28"/>
      <c r="OCB449" s="28"/>
      <c r="OCC449" s="28"/>
      <c r="OCD449" s="28"/>
      <c r="OCE449" s="28"/>
      <c r="OCF449" s="28"/>
      <c r="OCG449" s="28"/>
      <c r="OCH449" s="28"/>
      <c r="OCI449" s="28"/>
      <c r="OCJ449" s="28"/>
      <c r="OCK449" s="28"/>
      <c r="OCL449" s="28"/>
      <c r="OCM449" s="28"/>
      <c r="OCN449" s="28"/>
      <c r="OCO449" s="28"/>
      <c r="OCP449" s="28"/>
      <c r="OCQ449" s="28"/>
      <c r="OCR449" s="28"/>
      <c r="OCS449" s="28"/>
      <c r="OCT449" s="28"/>
      <c r="OCU449" s="28"/>
      <c r="OCV449" s="28"/>
      <c r="OCW449" s="28"/>
      <c r="OCX449" s="28"/>
      <c r="OCY449" s="28"/>
      <c r="OCZ449" s="28"/>
      <c r="ODA449" s="28"/>
      <c r="ODB449" s="28"/>
      <c r="ODC449" s="28"/>
      <c r="ODD449" s="28"/>
      <c r="ODE449" s="28"/>
      <c r="ODF449" s="28"/>
      <c r="ODG449" s="28"/>
      <c r="ODH449" s="28"/>
      <c r="ODI449" s="28"/>
      <c r="ODJ449" s="28"/>
      <c r="ODK449" s="28"/>
      <c r="ODL449" s="28"/>
      <c r="ODM449" s="28"/>
      <c r="ODN449" s="28"/>
      <c r="ODO449" s="28"/>
      <c r="ODP449" s="28"/>
      <c r="ODQ449" s="28"/>
      <c r="ODR449" s="28"/>
      <c r="ODS449" s="28"/>
      <c r="ODT449" s="28"/>
      <c r="ODU449" s="28"/>
      <c r="ODV449" s="28"/>
      <c r="ODW449" s="28"/>
      <c r="ODX449" s="28"/>
      <c r="ODY449" s="28"/>
      <c r="ODZ449" s="28"/>
      <c r="OEA449" s="28"/>
      <c r="OEB449" s="28"/>
      <c r="OEC449" s="28"/>
      <c r="OED449" s="28"/>
      <c r="OEE449" s="28"/>
      <c r="OEF449" s="28"/>
      <c r="OEG449" s="28"/>
      <c r="OEH449" s="28"/>
      <c r="OEI449" s="28"/>
      <c r="OEJ449" s="28"/>
      <c r="OEK449" s="28"/>
      <c r="OEL449" s="28"/>
      <c r="OEM449" s="28"/>
      <c r="OEN449" s="28"/>
      <c r="OEO449" s="28"/>
      <c r="OEP449" s="28"/>
      <c r="OEQ449" s="28"/>
      <c r="OER449" s="28"/>
      <c r="OES449" s="28"/>
      <c r="OET449" s="28"/>
      <c r="OEU449" s="28"/>
      <c r="OEV449" s="28"/>
      <c r="OEW449" s="28"/>
      <c r="OEX449" s="28"/>
      <c r="OEY449" s="28"/>
      <c r="OEZ449" s="28"/>
      <c r="OFA449" s="28"/>
      <c r="OFB449" s="28"/>
      <c r="OFC449" s="28"/>
      <c r="OFD449" s="28"/>
      <c r="OFE449" s="28"/>
      <c r="OFF449" s="28"/>
      <c r="OFG449" s="28"/>
      <c r="OFH449" s="28"/>
      <c r="OFI449" s="28"/>
      <c r="OFJ449" s="28"/>
      <c r="OFK449" s="28"/>
      <c r="OFL449" s="28"/>
      <c r="OFM449" s="28"/>
      <c r="OFN449" s="28"/>
      <c r="OFO449" s="28"/>
      <c r="OFP449" s="28"/>
      <c r="OFQ449" s="28"/>
      <c r="OFR449" s="28"/>
      <c r="OFS449" s="28"/>
      <c r="OFT449" s="28"/>
      <c r="OFU449" s="28"/>
      <c r="OFV449" s="28"/>
      <c r="OFW449" s="28"/>
      <c r="OFX449" s="28"/>
      <c r="OFY449" s="28"/>
      <c r="OFZ449" s="28"/>
      <c r="OGA449" s="28"/>
      <c r="OGB449" s="28"/>
      <c r="OGC449" s="28"/>
      <c r="OGD449" s="28"/>
      <c r="OGE449" s="28"/>
      <c r="OGF449" s="28"/>
      <c r="OGG449" s="28"/>
      <c r="OGH449" s="28"/>
      <c r="OGI449" s="28"/>
      <c r="OGJ449" s="28"/>
      <c r="OGK449" s="28"/>
      <c r="OGL449" s="28"/>
      <c r="OGM449" s="28"/>
      <c r="OGN449" s="28"/>
      <c r="OGO449" s="28"/>
      <c r="OGP449" s="28"/>
      <c r="OGQ449" s="28"/>
      <c r="OGR449" s="28"/>
      <c r="OGS449" s="28"/>
      <c r="OGT449" s="28"/>
      <c r="OGU449" s="28"/>
      <c r="OGV449" s="28"/>
      <c r="OGW449" s="28"/>
      <c r="OGX449" s="28"/>
      <c r="OGY449" s="28"/>
      <c r="OGZ449" s="28"/>
      <c r="OHA449" s="28"/>
      <c r="OHB449" s="28"/>
      <c r="OHC449" s="28"/>
      <c r="OHD449" s="28"/>
      <c r="OHE449" s="28"/>
      <c r="OHF449" s="28"/>
      <c r="OHG449" s="28"/>
      <c r="OHH449" s="28"/>
      <c r="OHI449" s="28"/>
      <c r="OHJ449" s="28"/>
      <c r="OHK449" s="28"/>
      <c r="OHL449" s="28"/>
      <c r="OHM449" s="28"/>
      <c r="OHN449" s="28"/>
      <c r="OHO449" s="28"/>
      <c r="OHP449" s="28"/>
      <c r="OHQ449" s="28"/>
      <c r="OHR449" s="28"/>
      <c r="OHS449" s="28"/>
      <c r="OHT449" s="28"/>
      <c r="OHU449" s="28"/>
      <c r="OHV449" s="28"/>
      <c r="OHW449" s="28"/>
      <c r="OHX449" s="28"/>
      <c r="OHY449" s="28"/>
      <c r="OHZ449" s="28"/>
      <c r="OIA449" s="28"/>
      <c r="OIB449" s="28"/>
      <c r="OIC449" s="28"/>
      <c r="OID449" s="28"/>
      <c r="OIE449" s="28"/>
      <c r="OIF449" s="28"/>
      <c r="OIG449" s="28"/>
      <c r="OIH449" s="28"/>
      <c r="OII449" s="28"/>
      <c r="OIJ449" s="28"/>
      <c r="OIK449" s="28"/>
      <c r="OIL449" s="28"/>
      <c r="OIM449" s="28"/>
      <c r="OIN449" s="28"/>
      <c r="OIO449" s="28"/>
      <c r="OIP449" s="28"/>
      <c r="OIQ449" s="28"/>
      <c r="OIR449" s="28"/>
      <c r="OIS449" s="28"/>
      <c r="OIT449" s="28"/>
      <c r="OIU449" s="28"/>
      <c r="OIV449" s="28"/>
      <c r="OIW449" s="28"/>
      <c r="OIX449" s="28"/>
      <c r="OIY449" s="28"/>
      <c r="OIZ449" s="28"/>
      <c r="OJA449" s="28"/>
      <c r="OJB449" s="28"/>
      <c r="OJC449" s="28"/>
      <c r="OJD449" s="28"/>
      <c r="OJE449" s="28"/>
      <c r="OJF449" s="28"/>
      <c r="OJG449" s="28"/>
      <c r="OJH449" s="28"/>
      <c r="OJI449" s="28"/>
      <c r="OJJ449" s="28"/>
      <c r="OJK449" s="28"/>
      <c r="OJL449" s="28"/>
      <c r="OJM449" s="28"/>
      <c r="OJN449" s="28"/>
      <c r="OJO449" s="28"/>
      <c r="OJP449" s="28"/>
      <c r="OJQ449" s="28"/>
      <c r="OJR449" s="28"/>
      <c r="OJS449" s="28"/>
      <c r="OJT449" s="28"/>
      <c r="OJU449" s="28"/>
      <c r="OJV449" s="28"/>
      <c r="OJW449" s="28"/>
      <c r="OJX449" s="28"/>
      <c r="OJY449" s="28"/>
      <c r="OJZ449" s="28"/>
      <c r="OKA449" s="28"/>
      <c r="OKB449" s="28"/>
      <c r="OKC449" s="28"/>
      <c r="OKD449" s="28"/>
      <c r="OKE449" s="28"/>
      <c r="OKF449" s="28"/>
      <c r="OKG449" s="28"/>
      <c r="OKH449" s="28"/>
      <c r="OKI449" s="28"/>
      <c r="OKJ449" s="28"/>
      <c r="OKK449" s="28"/>
      <c r="OKL449" s="28"/>
      <c r="OKM449" s="28"/>
      <c r="OKN449" s="28"/>
      <c r="OKO449" s="28"/>
      <c r="OKP449" s="28"/>
      <c r="OKQ449" s="28"/>
      <c r="OKR449" s="28"/>
      <c r="OKS449" s="28"/>
      <c r="OKT449" s="28"/>
      <c r="OKU449" s="28"/>
      <c r="OKV449" s="28"/>
      <c r="OKW449" s="28"/>
      <c r="OKX449" s="28"/>
      <c r="OKY449" s="28"/>
      <c r="OKZ449" s="28"/>
      <c r="OLA449" s="28"/>
      <c r="OLB449" s="28"/>
      <c r="OLC449" s="28"/>
      <c r="OLD449" s="28"/>
      <c r="OLE449" s="28"/>
      <c r="OLF449" s="28"/>
      <c r="OLG449" s="28"/>
      <c r="OLH449" s="28"/>
      <c r="OLI449" s="28"/>
      <c r="OLJ449" s="28"/>
      <c r="OLK449" s="28"/>
      <c r="OLL449" s="28"/>
      <c r="OLM449" s="28"/>
      <c r="OLN449" s="28"/>
      <c r="OLO449" s="28"/>
      <c r="OLP449" s="28"/>
      <c r="OLQ449" s="28"/>
      <c r="OLR449" s="28"/>
      <c r="OLS449" s="28"/>
      <c r="OLT449" s="28"/>
      <c r="OLU449" s="28"/>
      <c r="OLV449" s="28"/>
      <c r="OLW449" s="28"/>
      <c r="OLX449" s="28"/>
      <c r="OLY449" s="28"/>
      <c r="OLZ449" s="28"/>
      <c r="OMA449" s="28"/>
      <c r="OMB449" s="28"/>
      <c r="OMC449" s="28"/>
      <c r="OMD449" s="28"/>
      <c r="OME449" s="28"/>
      <c r="OMF449" s="28"/>
      <c r="OMG449" s="28"/>
      <c r="OMH449" s="28"/>
      <c r="OMI449" s="28"/>
      <c r="OMJ449" s="28"/>
      <c r="OMK449" s="28"/>
      <c r="OML449" s="28"/>
      <c r="OMM449" s="28"/>
      <c r="OMN449" s="28"/>
      <c r="OMO449" s="28"/>
      <c r="OMP449" s="28"/>
      <c r="OMQ449" s="28"/>
      <c r="OMR449" s="28"/>
      <c r="OMS449" s="28"/>
      <c r="OMT449" s="28"/>
      <c r="OMU449" s="28"/>
      <c r="OMV449" s="28"/>
      <c r="OMW449" s="28"/>
      <c r="OMX449" s="28"/>
      <c r="OMY449" s="28"/>
      <c r="OMZ449" s="28"/>
      <c r="ONA449" s="28"/>
      <c r="ONB449" s="28"/>
      <c r="ONC449" s="28"/>
      <c r="OND449" s="28"/>
      <c r="ONE449" s="28"/>
      <c r="ONF449" s="28"/>
      <c r="ONG449" s="28"/>
      <c r="ONH449" s="28"/>
      <c r="ONI449" s="28"/>
      <c r="ONJ449" s="28"/>
      <c r="ONK449" s="28"/>
      <c r="ONL449" s="28"/>
      <c r="ONM449" s="28"/>
      <c r="ONN449" s="28"/>
      <c r="ONO449" s="28"/>
      <c r="ONP449" s="28"/>
      <c r="ONQ449" s="28"/>
      <c r="ONR449" s="28"/>
      <c r="ONS449" s="28"/>
      <c r="ONT449" s="28"/>
      <c r="ONU449" s="28"/>
      <c r="ONV449" s="28"/>
      <c r="ONW449" s="28"/>
      <c r="ONX449" s="28"/>
      <c r="ONY449" s="28"/>
      <c r="ONZ449" s="28"/>
      <c r="OOA449" s="28"/>
      <c r="OOB449" s="28"/>
      <c r="OOC449" s="28"/>
      <c r="OOD449" s="28"/>
      <c r="OOE449" s="28"/>
      <c r="OOF449" s="28"/>
      <c r="OOG449" s="28"/>
      <c r="OOH449" s="28"/>
      <c r="OOI449" s="28"/>
      <c r="OOJ449" s="28"/>
      <c r="OOK449" s="28"/>
      <c r="OOL449" s="28"/>
      <c r="OOM449" s="28"/>
      <c r="OON449" s="28"/>
      <c r="OOO449" s="28"/>
      <c r="OOP449" s="28"/>
      <c r="OOQ449" s="28"/>
      <c r="OOR449" s="28"/>
      <c r="OOS449" s="28"/>
      <c r="OOT449" s="28"/>
      <c r="OOU449" s="28"/>
      <c r="OOV449" s="28"/>
      <c r="OOW449" s="28"/>
      <c r="OOX449" s="28"/>
      <c r="OOY449" s="28"/>
      <c r="OOZ449" s="28"/>
      <c r="OPA449" s="28"/>
      <c r="OPB449" s="28"/>
      <c r="OPC449" s="28"/>
      <c r="OPD449" s="28"/>
      <c r="OPE449" s="28"/>
      <c r="OPF449" s="28"/>
      <c r="OPG449" s="28"/>
      <c r="OPH449" s="28"/>
      <c r="OPI449" s="28"/>
      <c r="OPJ449" s="28"/>
      <c r="OPK449" s="28"/>
      <c r="OPL449" s="28"/>
      <c r="OPM449" s="28"/>
      <c r="OPN449" s="28"/>
      <c r="OPO449" s="28"/>
      <c r="OPP449" s="28"/>
      <c r="OPQ449" s="28"/>
      <c r="OPR449" s="28"/>
      <c r="OPS449" s="28"/>
      <c r="OPT449" s="28"/>
      <c r="OPU449" s="28"/>
      <c r="OPV449" s="28"/>
      <c r="OPW449" s="28"/>
      <c r="OPX449" s="28"/>
      <c r="OPY449" s="28"/>
      <c r="OPZ449" s="28"/>
      <c r="OQA449" s="28"/>
      <c r="OQB449" s="28"/>
      <c r="OQC449" s="28"/>
      <c r="OQD449" s="28"/>
      <c r="OQE449" s="28"/>
      <c r="OQF449" s="28"/>
      <c r="OQG449" s="28"/>
      <c r="OQH449" s="28"/>
      <c r="OQI449" s="28"/>
      <c r="OQJ449" s="28"/>
      <c r="OQK449" s="28"/>
      <c r="OQL449" s="28"/>
      <c r="OQM449" s="28"/>
      <c r="OQN449" s="28"/>
      <c r="OQO449" s="28"/>
      <c r="OQP449" s="28"/>
      <c r="OQQ449" s="28"/>
      <c r="OQR449" s="28"/>
      <c r="OQS449" s="28"/>
      <c r="OQT449" s="28"/>
      <c r="OQU449" s="28"/>
      <c r="OQV449" s="28"/>
      <c r="OQW449" s="28"/>
      <c r="OQX449" s="28"/>
      <c r="OQY449" s="28"/>
      <c r="OQZ449" s="28"/>
      <c r="ORA449" s="28"/>
      <c r="ORB449" s="28"/>
      <c r="ORC449" s="28"/>
      <c r="ORD449" s="28"/>
      <c r="ORE449" s="28"/>
      <c r="ORF449" s="28"/>
      <c r="ORG449" s="28"/>
      <c r="ORH449" s="28"/>
      <c r="ORI449" s="28"/>
      <c r="ORJ449" s="28"/>
      <c r="ORK449" s="28"/>
      <c r="ORL449" s="28"/>
      <c r="ORM449" s="28"/>
      <c r="ORN449" s="28"/>
      <c r="ORO449" s="28"/>
      <c r="ORP449" s="28"/>
      <c r="ORQ449" s="28"/>
      <c r="ORR449" s="28"/>
      <c r="ORS449" s="28"/>
      <c r="ORT449" s="28"/>
      <c r="ORU449" s="28"/>
      <c r="ORV449" s="28"/>
      <c r="ORW449" s="28"/>
      <c r="ORX449" s="28"/>
      <c r="ORY449" s="28"/>
      <c r="ORZ449" s="28"/>
      <c r="OSA449" s="28"/>
      <c r="OSB449" s="28"/>
      <c r="OSC449" s="28"/>
      <c r="OSD449" s="28"/>
      <c r="OSE449" s="28"/>
      <c r="OSF449" s="28"/>
      <c r="OSG449" s="28"/>
      <c r="OSH449" s="28"/>
      <c r="OSI449" s="28"/>
      <c r="OSJ449" s="28"/>
      <c r="OSK449" s="28"/>
      <c r="OSL449" s="28"/>
      <c r="OSM449" s="28"/>
      <c r="OSN449" s="28"/>
      <c r="OSO449" s="28"/>
      <c r="OSP449" s="28"/>
      <c r="OSQ449" s="28"/>
      <c r="OSR449" s="28"/>
      <c r="OSS449" s="28"/>
      <c r="OST449" s="28"/>
      <c r="OSU449" s="28"/>
      <c r="OSV449" s="28"/>
      <c r="OSW449" s="28"/>
      <c r="OSX449" s="28"/>
      <c r="OSY449" s="28"/>
      <c r="OSZ449" s="28"/>
      <c r="OTA449" s="28"/>
      <c r="OTB449" s="28"/>
      <c r="OTC449" s="28"/>
      <c r="OTD449" s="28"/>
      <c r="OTE449" s="28"/>
      <c r="OTF449" s="28"/>
      <c r="OTG449" s="28"/>
      <c r="OTH449" s="28"/>
      <c r="OTI449" s="28"/>
      <c r="OTJ449" s="28"/>
      <c r="OTK449" s="28"/>
      <c r="OTL449" s="28"/>
      <c r="OTM449" s="28"/>
      <c r="OTN449" s="28"/>
      <c r="OTO449" s="28"/>
      <c r="OTP449" s="28"/>
      <c r="OTQ449" s="28"/>
      <c r="OTR449" s="28"/>
      <c r="OTS449" s="28"/>
      <c r="OTT449" s="28"/>
      <c r="OTU449" s="28"/>
      <c r="OTV449" s="28"/>
      <c r="OTW449" s="28"/>
      <c r="OTX449" s="28"/>
      <c r="OTY449" s="28"/>
      <c r="OTZ449" s="28"/>
      <c r="OUA449" s="28"/>
      <c r="OUB449" s="28"/>
      <c r="OUC449" s="28"/>
      <c r="OUD449" s="28"/>
      <c r="OUE449" s="28"/>
      <c r="OUF449" s="28"/>
      <c r="OUG449" s="28"/>
      <c r="OUH449" s="28"/>
      <c r="OUI449" s="28"/>
      <c r="OUJ449" s="28"/>
      <c r="OUK449" s="28"/>
      <c r="OUL449" s="28"/>
      <c r="OUM449" s="28"/>
      <c r="OUN449" s="28"/>
      <c r="OUO449" s="28"/>
      <c r="OUP449" s="28"/>
      <c r="OUQ449" s="28"/>
      <c r="OUR449" s="28"/>
      <c r="OUS449" s="28"/>
      <c r="OUT449" s="28"/>
      <c r="OUU449" s="28"/>
      <c r="OUV449" s="28"/>
      <c r="OUW449" s="28"/>
      <c r="OUX449" s="28"/>
      <c r="OUY449" s="28"/>
      <c r="OUZ449" s="28"/>
      <c r="OVA449" s="28"/>
      <c r="OVB449" s="28"/>
      <c r="OVC449" s="28"/>
      <c r="OVD449" s="28"/>
      <c r="OVE449" s="28"/>
      <c r="OVF449" s="28"/>
      <c r="OVG449" s="28"/>
      <c r="OVH449" s="28"/>
      <c r="OVI449" s="28"/>
      <c r="OVJ449" s="28"/>
      <c r="OVK449" s="28"/>
      <c r="OVL449" s="28"/>
      <c r="OVM449" s="28"/>
      <c r="OVN449" s="28"/>
      <c r="OVO449" s="28"/>
      <c r="OVP449" s="28"/>
      <c r="OVQ449" s="28"/>
      <c r="OVR449" s="28"/>
      <c r="OVS449" s="28"/>
      <c r="OVT449" s="28"/>
      <c r="OVU449" s="28"/>
      <c r="OVV449" s="28"/>
      <c r="OVW449" s="28"/>
      <c r="OVX449" s="28"/>
      <c r="OVY449" s="28"/>
      <c r="OVZ449" s="28"/>
      <c r="OWA449" s="28"/>
      <c r="OWB449" s="28"/>
      <c r="OWC449" s="28"/>
      <c r="OWD449" s="28"/>
      <c r="OWE449" s="28"/>
      <c r="OWF449" s="28"/>
      <c r="OWG449" s="28"/>
      <c r="OWH449" s="28"/>
      <c r="OWI449" s="28"/>
      <c r="OWJ449" s="28"/>
      <c r="OWK449" s="28"/>
      <c r="OWL449" s="28"/>
      <c r="OWM449" s="28"/>
      <c r="OWN449" s="28"/>
      <c r="OWO449" s="28"/>
      <c r="OWP449" s="28"/>
      <c r="OWQ449" s="28"/>
      <c r="OWR449" s="28"/>
      <c r="OWS449" s="28"/>
      <c r="OWT449" s="28"/>
      <c r="OWU449" s="28"/>
      <c r="OWV449" s="28"/>
      <c r="OWW449" s="28"/>
      <c r="OWX449" s="28"/>
      <c r="OWY449" s="28"/>
      <c r="OWZ449" s="28"/>
      <c r="OXA449" s="28"/>
      <c r="OXB449" s="28"/>
      <c r="OXC449" s="28"/>
      <c r="OXD449" s="28"/>
      <c r="OXE449" s="28"/>
      <c r="OXF449" s="28"/>
      <c r="OXG449" s="28"/>
      <c r="OXH449" s="28"/>
      <c r="OXI449" s="28"/>
      <c r="OXJ449" s="28"/>
      <c r="OXK449" s="28"/>
      <c r="OXL449" s="28"/>
      <c r="OXM449" s="28"/>
      <c r="OXN449" s="28"/>
      <c r="OXO449" s="28"/>
      <c r="OXP449" s="28"/>
      <c r="OXQ449" s="28"/>
      <c r="OXR449" s="28"/>
      <c r="OXS449" s="28"/>
      <c r="OXT449" s="28"/>
      <c r="OXU449" s="28"/>
      <c r="OXV449" s="28"/>
      <c r="OXW449" s="28"/>
      <c r="OXX449" s="28"/>
      <c r="OXY449" s="28"/>
      <c r="OXZ449" s="28"/>
      <c r="OYA449" s="28"/>
      <c r="OYB449" s="28"/>
      <c r="OYC449" s="28"/>
      <c r="OYD449" s="28"/>
      <c r="OYE449" s="28"/>
      <c r="OYF449" s="28"/>
      <c r="OYG449" s="28"/>
      <c r="OYH449" s="28"/>
      <c r="OYI449" s="28"/>
      <c r="OYJ449" s="28"/>
      <c r="OYK449" s="28"/>
      <c r="OYL449" s="28"/>
      <c r="OYM449" s="28"/>
      <c r="OYN449" s="28"/>
      <c r="OYO449" s="28"/>
      <c r="OYP449" s="28"/>
      <c r="OYQ449" s="28"/>
      <c r="OYR449" s="28"/>
      <c r="OYS449" s="28"/>
      <c r="OYT449" s="28"/>
      <c r="OYU449" s="28"/>
      <c r="OYV449" s="28"/>
      <c r="OYW449" s="28"/>
      <c r="OYX449" s="28"/>
      <c r="OYY449" s="28"/>
      <c r="OYZ449" s="28"/>
      <c r="OZA449" s="28"/>
      <c r="OZB449" s="28"/>
      <c r="OZC449" s="28"/>
      <c r="OZD449" s="28"/>
      <c r="OZE449" s="28"/>
      <c r="OZF449" s="28"/>
      <c r="OZG449" s="28"/>
      <c r="OZH449" s="28"/>
      <c r="OZI449" s="28"/>
      <c r="OZJ449" s="28"/>
      <c r="OZK449" s="28"/>
      <c r="OZL449" s="28"/>
      <c r="OZM449" s="28"/>
      <c r="OZN449" s="28"/>
      <c r="OZO449" s="28"/>
      <c r="OZP449" s="28"/>
      <c r="OZQ449" s="28"/>
      <c r="OZR449" s="28"/>
      <c r="OZS449" s="28"/>
      <c r="OZT449" s="28"/>
      <c r="OZU449" s="28"/>
      <c r="OZV449" s="28"/>
      <c r="OZW449" s="28"/>
      <c r="OZX449" s="28"/>
      <c r="OZY449" s="28"/>
      <c r="OZZ449" s="28"/>
      <c r="PAA449" s="28"/>
      <c r="PAB449" s="28"/>
      <c r="PAC449" s="28"/>
      <c r="PAD449" s="28"/>
      <c r="PAE449" s="28"/>
      <c r="PAF449" s="28"/>
      <c r="PAG449" s="28"/>
      <c r="PAH449" s="28"/>
      <c r="PAI449" s="28"/>
      <c r="PAJ449" s="28"/>
      <c r="PAK449" s="28"/>
      <c r="PAL449" s="28"/>
      <c r="PAM449" s="28"/>
      <c r="PAN449" s="28"/>
      <c r="PAO449" s="28"/>
      <c r="PAP449" s="28"/>
      <c r="PAQ449" s="28"/>
      <c r="PAR449" s="28"/>
      <c r="PAS449" s="28"/>
      <c r="PAT449" s="28"/>
      <c r="PAU449" s="28"/>
      <c r="PAV449" s="28"/>
      <c r="PAW449" s="28"/>
      <c r="PAX449" s="28"/>
      <c r="PAY449" s="28"/>
      <c r="PAZ449" s="28"/>
      <c r="PBA449" s="28"/>
      <c r="PBB449" s="28"/>
      <c r="PBC449" s="28"/>
      <c r="PBD449" s="28"/>
      <c r="PBE449" s="28"/>
      <c r="PBF449" s="28"/>
      <c r="PBG449" s="28"/>
      <c r="PBH449" s="28"/>
      <c r="PBI449" s="28"/>
      <c r="PBJ449" s="28"/>
      <c r="PBK449" s="28"/>
      <c r="PBL449" s="28"/>
      <c r="PBM449" s="28"/>
      <c r="PBN449" s="28"/>
      <c r="PBO449" s="28"/>
      <c r="PBP449" s="28"/>
      <c r="PBQ449" s="28"/>
      <c r="PBR449" s="28"/>
      <c r="PBS449" s="28"/>
      <c r="PBT449" s="28"/>
      <c r="PBU449" s="28"/>
      <c r="PBV449" s="28"/>
      <c r="PBW449" s="28"/>
      <c r="PBX449" s="28"/>
      <c r="PBY449" s="28"/>
      <c r="PBZ449" s="28"/>
      <c r="PCA449" s="28"/>
      <c r="PCB449" s="28"/>
      <c r="PCC449" s="28"/>
      <c r="PCD449" s="28"/>
      <c r="PCE449" s="28"/>
      <c r="PCF449" s="28"/>
      <c r="PCG449" s="28"/>
      <c r="PCH449" s="28"/>
      <c r="PCI449" s="28"/>
      <c r="PCJ449" s="28"/>
      <c r="PCK449" s="28"/>
      <c r="PCL449" s="28"/>
      <c r="PCM449" s="28"/>
      <c r="PCN449" s="28"/>
      <c r="PCO449" s="28"/>
      <c r="PCP449" s="28"/>
      <c r="PCQ449" s="28"/>
      <c r="PCR449" s="28"/>
      <c r="PCS449" s="28"/>
      <c r="PCT449" s="28"/>
      <c r="PCU449" s="28"/>
      <c r="PCV449" s="28"/>
      <c r="PCW449" s="28"/>
      <c r="PCX449" s="28"/>
      <c r="PCY449" s="28"/>
      <c r="PCZ449" s="28"/>
      <c r="PDA449" s="28"/>
      <c r="PDB449" s="28"/>
      <c r="PDC449" s="28"/>
      <c r="PDD449" s="28"/>
      <c r="PDE449" s="28"/>
      <c r="PDF449" s="28"/>
      <c r="PDG449" s="28"/>
      <c r="PDH449" s="28"/>
      <c r="PDI449" s="28"/>
      <c r="PDJ449" s="28"/>
      <c r="PDK449" s="28"/>
      <c r="PDL449" s="28"/>
      <c r="PDM449" s="28"/>
      <c r="PDN449" s="28"/>
      <c r="PDO449" s="28"/>
      <c r="PDP449" s="28"/>
      <c r="PDQ449" s="28"/>
      <c r="PDR449" s="28"/>
      <c r="PDS449" s="28"/>
      <c r="PDT449" s="28"/>
      <c r="PDU449" s="28"/>
      <c r="PDV449" s="28"/>
      <c r="PDW449" s="28"/>
      <c r="PDX449" s="28"/>
      <c r="PDY449" s="28"/>
      <c r="PDZ449" s="28"/>
      <c r="PEA449" s="28"/>
      <c r="PEB449" s="28"/>
      <c r="PEC449" s="28"/>
      <c r="PED449" s="28"/>
      <c r="PEE449" s="28"/>
      <c r="PEF449" s="28"/>
      <c r="PEG449" s="28"/>
      <c r="PEH449" s="28"/>
      <c r="PEI449" s="28"/>
      <c r="PEJ449" s="28"/>
      <c r="PEK449" s="28"/>
      <c r="PEL449" s="28"/>
      <c r="PEM449" s="28"/>
      <c r="PEN449" s="28"/>
      <c r="PEO449" s="28"/>
      <c r="PEP449" s="28"/>
      <c r="PEQ449" s="28"/>
      <c r="PER449" s="28"/>
      <c r="PES449" s="28"/>
      <c r="PET449" s="28"/>
      <c r="PEU449" s="28"/>
      <c r="PEV449" s="28"/>
      <c r="PEW449" s="28"/>
      <c r="PEX449" s="28"/>
      <c r="PEY449" s="28"/>
      <c r="PEZ449" s="28"/>
      <c r="PFA449" s="28"/>
      <c r="PFB449" s="28"/>
      <c r="PFC449" s="28"/>
      <c r="PFD449" s="28"/>
      <c r="PFE449" s="28"/>
      <c r="PFF449" s="28"/>
      <c r="PFG449" s="28"/>
      <c r="PFH449" s="28"/>
      <c r="PFI449" s="28"/>
      <c r="PFJ449" s="28"/>
      <c r="PFK449" s="28"/>
      <c r="PFL449" s="28"/>
      <c r="PFM449" s="28"/>
      <c r="PFN449" s="28"/>
      <c r="PFO449" s="28"/>
      <c r="PFP449" s="28"/>
      <c r="PFQ449" s="28"/>
      <c r="PFR449" s="28"/>
      <c r="PFS449" s="28"/>
      <c r="PFT449" s="28"/>
      <c r="PFU449" s="28"/>
      <c r="PFV449" s="28"/>
      <c r="PFW449" s="28"/>
      <c r="PFX449" s="28"/>
      <c r="PFY449" s="28"/>
      <c r="PFZ449" s="28"/>
      <c r="PGA449" s="28"/>
      <c r="PGB449" s="28"/>
      <c r="PGC449" s="28"/>
      <c r="PGD449" s="28"/>
      <c r="PGE449" s="28"/>
      <c r="PGF449" s="28"/>
      <c r="PGG449" s="28"/>
      <c r="PGH449" s="28"/>
      <c r="PGI449" s="28"/>
      <c r="PGJ449" s="28"/>
      <c r="PGK449" s="28"/>
      <c r="PGL449" s="28"/>
      <c r="PGM449" s="28"/>
      <c r="PGN449" s="28"/>
      <c r="PGO449" s="28"/>
      <c r="PGP449" s="28"/>
      <c r="PGQ449" s="28"/>
      <c r="PGR449" s="28"/>
      <c r="PGS449" s="28"/>
      <c r="PGT449" s="28"/>
      <c r="PGU449" s="28"/>
      <c r="PGV449" s="28"/>
      <c r="PGW449" s="28"/>
      <c r="PGX449" s="28"/>
      <c r="PGY449" s="28"/>
      <c r="PGZ449" s="28"/>
      <c r="PHA449" s="28"/>
      <c r="PHB449" s="28"/>
      <c r="PHC449" s="28"/>
      <c r="PHD449" s="28"/>
      <c r="PHE449" s="28"/>
      <c r="PHF449" s="28"/>
      <c r="PHG449" s="28"/>
      <c r="PHH449" s="28"/>
      <c r="PHI449" s="28"/>
      <c r="PHJ449" s="28"/>
      <c r="PHK449" s="28"/>
      <c r="PHL449" s="28"/>
      <c r="PHM449" s="28"/>
      <c r="PHN449" s="28"/>
      <c r="PHO449" s="28"/>
      <c r="PHP449" s="28"/>
      <c r="PHQ449" s="28"/>
      <c r="PHR449" s="28"/>
      <c r="PHS449" s="28"/>
      <c r="PHT449" s="28"/>
      <c r="PHU449" s="28"/>
      <c r="PHV449" s="28"/>
      <c r="PHW449" s="28"/>
      <c r="PHX449" s="28"/>
      <c r="PHY449" s="28"/>
      <c r="PHZ449" s="28"/>
      <c r="PIA449" s="28"/>
      <c r="PIB449" s="28"/>
      <c r="PIC449" s="28"/>
      <c r="PID449" s="28"/>
      <c r="PIE449" s="28"/>
      <c r="PIF449" s="28"/>
      <c r="PIG449" s="28"/>
      <c r="PIH449" s="28"/>
      <c r="PII449" s="28"/>
      <c r="PIJ449" s="28"/>
      <c r="PIK449" s="28"/>
      <c r="PIL449" s="28"/>
      <c r="PIM449" s="28"/>
      <c r="PIN449" s="28"/>
      <c r="PIO449" s="28"/>
      <c r="PIP449" s="28"/>
      <c r="PIQ449" s="28"/>
      <c r="PIR449" s="28"/>
      <c r="PIS449" s="28"/>
      <c r="PIT449" s="28"/>
      <c r="PIU449" s="28"/>
      <c r="PIV449" s="28"/>
      <c r="PIW449" s="28"/>
      <c r="PIX449" s="28"/>
      <c r="PIY449" s="28"/>
      <c r="PIZ449" s="28"/>
      <c r="PJA449" s="28"/>
      <c r="PJB449" s="28"/>
      <c r="PJC449" s="28"/>
      <c r="PJD449" s="28"/>
      <c r="PJE449" s="28"/>
      <c r="PJF449" s="28"/>
      <c r="PJG449" s="28"/>
      <c r="PJH449" s="28"/>
      <c r="PJI449" s="28"/>
      <c r="PJJ449" s="28"/>
      <c r="PJK449" s="28"/>
      <c r="PJL449" s="28"/>
      <c r="PJM449" s="28"/>
      <c r="PJN449" s="28"/>
      <c r="PJO449" s="28"/>
      <c r="PJP449" s="28"/>
      <c r="PJQ449" s="28"/>
      <c r="PJR449" s="28"/>
      <c r="PJS449" s="28"/>
      <c r="PJT449" s="28"/>
      <c r="PJU449" s="28"/>
      <c r="PJV449" s="28"/>
      <c r="PJW449" s="28"/>
      <c r="PJX449" s="28"/>
      <c r="PJY449" s="28"/>
      <c r="PJZ449" s="28"/>
      <c r="PKA449" s="28"/>
      <c r="PKB449" s="28"/>
      <c r="PKC449" s="28"/>
      <c r="PKD449" s="28"/>
      <c r="PKE449" s="28"/>
      <c r="PKF449" s="28"/>
      <c r="PKG449" s="28"/>
      <c r="PKH449" s="28"/>
      <c r="PKI449" s="28"/>
      <c r="PKJ449" s="28"/>
      <c r="PKK449" s="28"/>
      <c r="PKL449" s="28"/>
      <c r="PKM449" s="28"/>
      <c r="PKN449" s="28"/>
      <c r="PKO449" s="28"/>
      <c r="PKP449" s="28"/>
      <c r="PKQ449" s="28"/>
      <c r="PKR449" s="28"/>
      <c r="PKS449" s="28"/>
      <c r="PKT449" s="28"/>
      <c r="PKU449" s="28"/>
      <c r="PKV449" s="28"/>
      <c r="PKW449" s="28"/>
      <c r="PKX449" s="28"/>
      <c r="PKY449" s="28"/>
      <c r="PKZ449" s="28"/>
      <c r="PLA449" s="28"/>
      <c r="PLB449" s="28"/>
      <c r="PLC449" s="28"/>
      <c r="PLD449" s="28"/>
      <c r="PLE449" s="28"/>
      <c r="PLF449" s="28"/>
      <c r="PLG449" s="28"/>
      <c r="PLH449" s="28"/>
      <c r="PLI449" s="28"/>
      <c r="PLJ449" s="28"/>
      <c r="PLK449" s="28"/>
      <c r="PLL449" s="28"/>
      <c r="PLM449" s="28"/>
      <c r="PLN449" s="28"/>
      <c r="PLO449" s="28"/>
      <c r="PLP449" s="28"/>
      <c r="PLQ449" s="28"/>
      <c r="PLR449" s="28"/>
      <c r="PLS449" s="28"/>
      <c r="PLT449" s="28"/>
      <c r="PLU449" s="28"/>
      <c r="PLV449" s="28"/>
      <c r="PLW449" s="28"/>
      <c r="PLX449" s="28"/>
      <c r="PLY449" s="28"/>
      <c r="PLZ449" s="28"/>
      <c r="PMA449" s="28"/>
      <c r="PMB449" s="28"/>
      <c r="PMC449" s="28"/>
      <c r="PMD449" s="28"/>
      <c r="PME449" s="28"/>
      <c r="PMF449" s="28"/>
      <c r="PMG449" s="28"/>
      <c r="PMH449" s="28"/>
      <c r="PMI449" s="28"/>
      <c r="PMJ449" s="28"/>
      <c r="PMK449" s="28"/>
      <c r="PML449" s="28"/>
      <c r="PMM449" s="28"/>
      <c r="PMN449" s="28"/>
      <c r="PMO449" s="28"/>
      <c r="PMP449" s="28"/>
      <c r="PMQ449" s="28"/>
      <c r="PMR449" s="28"/>
      <c r="PMS449" s="28"/>
      <c r="PMT449" s="28"/>
      <c r="PMU449" s="28"/>
      <c r="PMV449" s="28"/>
      <c r="PMW449" s="28"/>
      <c r="PMX449" s="28"/>
      <c r="PMY449" s="28"/>
      <c r="PMZ449" s="28"/>
      <c r="PNA449" s="28"/>
      <c r="PNB449" s="28"/>
      <c r="PNC449" s="28"/>
      <c r="PND449" s="28"/>
      <c r="PNE449" s="28"/>
      <c r="PNF449" s="28"/>
      <c r="PNG449" s="28"/>
      <c r="PNH449" s="28"/>
      <c r="PNI449" s="28"/>
      <c r="PNJ449" s="28"/>
      <c r="PNK449" s="28"/>
      <c r="PNL449" s="28"/>
      <c r="PNM449" s="28"/>
      <c r="PNN449" s="28"/>
      <c r="PNO449" s="28"/>
      <c r="PNP449" s="28"/>
      <c r="PNQ449" s="28"/>
      <c r="PNR449" s="28"/>
      <c r="PNS449" s="28"/>
      <c r="PNT449" s="28"/>
      <c r="PNU449" s="28"/>
      <c r="PNV449" s="28"/>
      <c r="PNW449" s="28"/>
      <c r="PNX449" s="28"/>
      <c r="PNY449" s="28"/>
      <c r="PNZ449" s="28"/>
      <c r="POA449" s="28"/>
      <c r="POB449" s="28"/>
      <c r="POC449" s="28"/>
      <c r="POD449" s="28"/>
      <c r="POE449" s="28"/>
      <c r="POF449" s="28"/>
      <c r="POG449" s="28"/>
      <c r="POH449" s="28"/>
      <c r="POI449" s="28"/>
      <c r="POJ449" s="28"/>
      <c r="POK449" s="28"/>
      <c r="POL449" s="28"/>
      <c r="POM449" s="28"/>
      <c r="PON449" s="28"/>
      <c r="POO449" s="28"/>
      <c r="POP449" s="28"/>
      <c r="POQ449" s="28"/>
      <c r="POR449" s="28"/>
      <c r="POS449" s="28"/>
      <c r="POT449" s="28"/>
      <c r="POU449" s="28"/>
      <c r="POV449" s="28"/>
      <c r="POW449" s="28"/>
      <c r="POX449" s="28"/>
      <c r="POY449" s="28"/>
      <c r="POZ449" s="28"/>
      <c r="PPA449" s="28"/>
      <c r="PPB449" s="28"/>
      <c r="PPC449" s="28"/>
      <c r="PPD449" s="28"/>
      <c r="PPE449" s="28"/>
      <c r="PPF449" s="28"/>
      <c r="PPG449" s="28"/>
      <c r="PPH449" s="28"/>
      <c r="PPI449" s="28"/>
      <c r="PPJ449" s="28"/>
      <c r="PPK449" s="28"/>
      <c r="PPL449" s="28"/>
      <c r="PPM449" s="28"/>
      <c r="PPN449" s="28"/>
      <c r="PPO449" s="28"/>
      <c r="PPP449" s="28"/>
      <c r="PPQ449" s="28"/>
      <c r="PPR449" s="28"/>
      <c r="PPS449" s="28"/>
      <c r="PPT449" s="28"/>
      <c r="PPU449" s="28"/>
      <c r="PPV449" s="28"/>
      <c r="PPW449" s="28"/>
      <c r="PPX449" s="28"/>
      <c r="PPY449" s="28"/>
      <c r="PPZ449" s="28"/>
      <c r="PQA449" s="28"/>
      <c r="PQB449" s="28"/>
      <c r="PQC449" s="28"/>
      <c r="PQD449" s="28"/>
      <c r="PQE449" s="28"/>
      <c r="PQF449" s="28"/>
      <c r="PQG449" s="28"/>
      <c r="PQH449" s="28"/>
      <c r="PQI449" s="28"/>
      <c r="PQJ449" s="28"/>
      <c r="PQK449" s="28"/>
      <c r="PQL449" s="28"/>
      <c r="PQM449" s="28"/>
      <c r="PQN449" s="28"/>
      <c r="PQO449" s="28"/>
      <c r="PQP449" s="28"/>
      <c r="PQQ449" s="28"/>
      <c r="PQR449" s="28"/>
      <c r="PQS449" s="28"/>
      <c r="PQT449" s="28"/>
      <c r="PQU449" s="28"/>
      <c r="PQV449" s="28"/>
      <c r="PQW449" s="28"/>
      <c r="PQX449" s="28"/>
      <c r="PQY449" s="28"/>
      <c r="PQZ449" s="28"/>
      <c r="PRA449" s="28"/>
      <c r="PRB449" s="28"/>
      <c r="PRC449" s="28"/>
      <c r="PRD449" s="28"/>
      <c r="PRE449" s="28"/>
      <c r="PRF449" s="28"/>
      <c r="PRG449" s="28"/>
      <c r="PRH449" s="28"/>
      <c r="PRI449" s="28"/>
      <c r="PRJ449" s="28"/>
      <c r="PRK449" s="28"/>
      <c r="PRL449" s="28"/>
      <c r="PRM449" s="28"/>
      <c r="PRN449" s="28"/>
      <c r="PRO449" s="28"/>
      <c r="PRP449" s="28"/>
      <c r="PRQ449" s="28"/>
      <c r="PRR449" s="28"/>
      <c r="PRS449" s="28"/>
      <c r="PRT449" s="28"/>
      <c r="PRU449" s="28"/>
      <c r="PRV449" s="28"/>
      <c r="PRW449" s="28"/>
      <c r="PRX449" s="28"/>
      <c r="PRY449" s="28"/>
      <c r="PRZ449" s="28"/>
      <c r="PSA449" s="28"/>
      <c r="PSB449" s="28"/>
      <c r="PSC449" s="28"/>
      <c r="PSD449" s="28"/>
      <c r="PSE449" s="28"/>
      <c r="PSF449" s="28"/>
      <c r="PSG449" s="28"/>
      <c r="PSH449" s="28"/>
      <c r="PSI449" s="28"/>
      <c r="PSJ449" s="28"/>
      <c r="PSK449" s="28"/>
      <c r="PSL449" s="28"/>
      <c r="PSM449" s="28"/>
      <c r="PSN449" s="28"/>
      <c r="PSO449" s="28"/>
      <c r="PSP449" s="28"/>
      <c r="PSQ449" s="28"/>
      <c r="PSR449" s="28"/>
      <c r="PSS449" s="28"/>
      <c r="PST449" s="28"/>
      <c r="PSU449" s="28"/>
      <c r="PSV449" s="28"/>
      <c r="PSW449" s="28"/>
      <c r="PSX449" s="28"/>
      <c r="PSY449" s="28"/>
      <c r="PSZ449" s="28"/>
      <c r="PTA449" s="28"/>
      <c r="PTB449" s="28"/>
      <c r="PTC449" s="28"/>
      <c r="PTD449" s="28"/>
      <c r="PTE449" s="28"/>
      <c r="PTF449" s="28"/>
      <c r="PTG449" s="28"/>
      <c r="PTH449" s="28"/>
      <c r="PTI449" s="28"/>
      <c r="PTJ449" s="28"/>
      <c r="PTK449" s="28"/>
      <c r="PTL449" s="28"/>
      <c r="PTM449" s="28"/>
      <c r="PTN449" s="28"/>
      <c r="PTO449" s="28"/>
      <c r="PTP449" s="28"/>
      <c r="PTQ449" s="28"/>
      <c r="PTR449" s="28"/>
      <c r="PTS449" s="28"/>
      <c r="PTT449" s="28"/>
      <c r="PTU449" s="28"/>
      <c r="PTV449" s="28"/>
      <c r="PTW449" s="28"/>
      <c r="PTX449" s="28"/>
      <c r="PTY449" s="28"/>
      <c r="PTZ449" s="28"/>
      <c r="PUA449" s="28"/>
      <c r="PUB449" s="28"/>
      <c r="PUC449" s="28"/>
      <c r="PUD449" s="28"/>
      <c r="PUE449" s="28"/>
      <c r="PUF449" s="28"/>
      <c r="PUG449" s="28"/>
      <c r="PUH449" s="28"/>
      <c r="PUI449" s="28"/>
      <c r="PUJ449" s="28"/>
      <c r="PUK449" s="28"/>
      <c r="PUL449" s="28"/>
      <c r="PUM449" s="28"/>
      <c r="PUN449" s="28"/>
      <c r="PUO449" s="28"/>
      <c r="PUP449" s="28"/>
      <c r="PUQ449" s="28"/>
      <c r="PUR449" s="28"/>
      <c r="PUS449" s="28"/>
      <c r="PUT449" s="28"/>
      <c r="PUU449" s="28"/>
      <c r="PUV449" s="28"/>
      <c r="PUW449" s="28"/>
      <c r="PUX449" s="28"/>
      <c r="PUY449" s="28"/>
      <c r="PUZ449" s="28"/>
      <c r="PVA449" s="28"/>
      <c r="PVB449" s="28"/>
      <c r="PVC449" s="28"/>
      <c r="PVD449" s="28"/>
      <c r="PVE449" s="28"/>
      <c r="PVF449" s="28"/>
      <c r="PVG449" s="28"/>
      <c r="PVH449" s="28"/>
      <c r="PVI449" s="28"/>
      <c r="PVJ449" s="28"/>
      <c r="PVK449" s="28"/>
      <c r="PVL449" s="28"/>
      <c r="PVM449" s="28"/>
      <c r="PVN449" s="28"/>
      <c r="PVO449" s="28"/>
      <c r="PVP449" s="28"/>
      <c r="PVQ449" s="28"/>
      <c r="PVR449" s="28"/>
      <c r="PVS449" s="28"/>
      <c r="PVT449" s="28"/>
      <c r="PVU449" s="28"/>
      <c r="PVV449" s="28"/>
      <c r="PVW449" s="28"/>
      <c r="PVX449" s="28"/>
      <c r="PVY449" s="28"/>
      <c r="PVZ449" s="28"/>
      <c r="PWA449" s="28"/>
      <c r="PWB449" s="28"/>
      <c r="PWC449" s="28"/>
      <c r="PWD449" s="28"/>
      <c r="PWE449" s="28"/>
      <c r="PWF449" s="28"/>
      <c r="PWG449" s="28"/>
      <c r="PWH449" s="28"/>
      <c r="PWI449" s="28"/>
      <c r="PWJ449" s="28"/>
      <c r="PWK449" s="28"/>
      <c r="PWL449" s="28"/>
      <c r="PWM449" s="28"/>
      <c r="PWN449" s="28"/>
      <c r="PWO449" s="28"/>
      <c r="PWP449" s="28"/>
      <c r="PWQ449" s="28"/>
      <c r="PWR449" s="28"/>
      <c r="PWS449" s="28"/>
      <c r="PWT449" s="28"/>
      <c r="PWU449" s="28"/>
      <c r="PWV449" s="28"/>
      <c r="PWW449" s="28"/>
      <c r="PWX449" s="28"/>
      <c r="PWY449" s="28"/>
      <c r="PWZ449" s="28"/>
      <c r="PXA449" s="28"/>
      <c r="PXB449" s="28"/>
      <c r="PXC449" s="28"/>
      <c r="PXD449" s="28"/>
      <c r="PXE449" s="28"/>
      <c r="PXF449" s="28"/>
      <c r="PXG449" s="28"/>
      <c r="PXH449" s="28"/>
      <c r="PXI449" s="28"/>
      <c r="PXJ449" s="28"/>
      <c r="PXK449" s="28"/>
      <c r="PXL449" s="28"/>
      <c r="PXM449" s="28"/>
      <c r="PXN449" s="28"/>
      <c r="PXO449" s="28"/>
      <c r="PXP449" s="28"/>
      <c r="PXQ449" s="28"/>
      <c r="PXR449" s="28"/>
      <c r="PXS449" s="28"/>
      <c r="PXT449" s="28"/>
      <c r="PXU449" s="28"/>
      <c r="PXV449" s="28"/>
      <c r="PXW449" s="28"/>
      <c r="PXX449" s="28"/>
      <c r="PXY449" s="28"/>
      <c r="PXZ449" s="28"/>
      <c r="PYA449" s="28"/>
      <c r="PYB449" s="28"/>
      <c r="PYC449" s="28"/>
      <c r="PYD449" s="28"/>
      <c r="PYE449" s="28"/>
      <c r="PYF449" s="28"/>
      <c r="PYG449" s="28"/>
      <c r="PYH449" s="28"/>
      <c r="PYI449" s="28"/>
      <c r="PYJ449" s="28"/>
      <c r="PYK449" s="28"/>
      <c r="PYL449" s="28"/>
      <c r="PYM449" s="28"/>
      <c r="PYN449" s="28"/>
      <c r="PYO449" s="28"/>
      <c r="PYP449" s="28"/>
      <c r="PYQ449" s="28"/>
      <c r="PYR449" s="28"/>
      <c r="PYS449" s="28"/>
      <c r="PYT449" s="28"/>
      <c r="PYU449" s="28"/>
      <c r="PYV449" s="28"/>
      <c r="PYW449" s="28"/>
      <c r="PYX449" s="28"/>
      <c r="PYY449" s="28"/>
      <c r="PYZ449" s="28"/>
      <c r="PZA449" s="28"/>
      <c r="PZB449" s="28"/>
      <c r="PZC449" s="28"/>
      <c r="PZD449" s="28"/>
      <c r="PZE449" s="28"/>
      <c r="PZF449" s="28"/>
      <c r="PZG449" s="28"/>
      <c r="PZH449" s="28"/>
      <c r="PZI449" s="28"/>
      <c r="PZJ449" s="28"/>
      <c r="PZK449" s="28"/>
      <c r="PZL449" s="28"/>
      <c r="PZM449" s="28"/>
      <c r="PZN449" s="28"/>
      <c r="PZO449" s="28"/>
      <c r="PZP449" s="28"/>
      <c r="PZQ449" s="28"/>
      <c r="PZR449" s="28"/>
      <c r="PZS449" s="28"/>
      <c r="PZT449" s="28"/>
      <c r="PZU449" s="28"/>
      <c r="PZV449" s="28"/>
      <c r="PZW449" s="28"/>
      <c r="PZX449" s="28"/>
      <c r="PZY449" s="28"/>
      <c r="PZZ449" s="28"/>
      <c r="QAA449" s="28"/>
      <c r="QAB449" s="28"/>
      <c r="QAC449" s="28"/>
      <c r="QAD449" s="28"/>
      <c r="QAE449" s="28"/>
      <c r="QAF449" s="28"/>
      <c r="QAG449" s="28"/>
      <c r="QAH449" s="28"/>
      <c r="QAI449" s="28"/>
      <c r="QAJ449" s="28"/>
      <c r="QAK449" s="28"/>
      <c r="QAL449" s="28"/>
      <c r="QAM449" s="28"/>
      <c r="QAN449" s="28"/>
      <c r="QAO449" s="28"/>
      <c r="QAP449" s="28"/>
      <c r="QAQ449" s="28"/>
      <c r="QAR449" s="28"/>
      <c r="QAS449" s="28"/>
      <c r="QAT449" s="28"/>
      <c r="QAU449" s="28"/>
      <c r="QAV449" s="28"/>
      <c r="QAW449" s="28"/>
      <c r="QAX449" s="28"/>
      <c r="QAY449" s="28"/>
      <c r="QAZ449" s="28"/>
      <c r="QBA449" s="28"/>
      <c r="QBB449" s="28"/>
      <c r="QBC449" s="28"/>
      <c r="QBD449" s="28"/>
      <c r="QBE449" s="28"/>
      <c r="QBF449" s="28"/>
      <c r="QBG449" s="28"/>
      <c r="QBH449" s="28"/>
      <c r="QBI449" s="28"/>
      <c r="QBJ449" s="28"/>
      <c r="QBK449" s="28"/>
      <c r="QBL449" s="28"/>
      <c r="QBM449" s="28"/>
      <c r="QBN449" s="28"/>
      <c r="QBO449" s="28"/>
      <c r="QBP449" s="28"/>
      <c r="QBQ449" s="28"/>
      <c r="QBR449" s="28"/>
      <c r="QBS449" s="28"/>
      <c r="QBT449" s="28"/>
      <c r="QBU449" s="28"/>
      <c r="QBV449" s="28"/>
      <c r="QBW449" s="28"/>
      <c r="QBX449" s="28"/>
      <c r="QBY449" s="28"/>
      <c r="QBZ449" s="28"/>
      <c r="QCA449" s="28"/>
      <c r="QCB449" s="28"/>
      <c r="QCC449" s="28"/>
      <c r="QCD449" s="28"/>
      <c r="QCE449" s="28"/>
      <c r="QCF449" s="28"/>
      <c r="QCG449" s="28"/>
      <c r="QCH449" s="28"/>
      <c r="QCI449" s="28"/>
      <c r="QCJ449" s="28"/>
      <c r="QCK449" s="28"/>
      <c r="QCL449" s="28"/>
      <c r="QCM449" s="28"/>
      <c r="QCN449" s="28"/>
      <c r="QCO449" s="28"/>
      <c r="QCP449" s="28"/>
      <c r="QCQ449" s="28"/>
      <c r="QCR449" s="28"/>
      <c r="QCS449" s="28"/>
      <c r="QCT449" s="28"/>
      <c r="QCU449" s="28"/>
      <c r="QCV449" s="28"/>
      <c r="QCW449" s="28"/>
      <c r="QCX449" s="28"/>
      <c r="QCY449" s="28"/>
      <c r="QCZ449" s="28"/>
      <c r="QDA449" s="28"/>
      <c r="QDB449" s="28"/>
      <c r="QDC449" s="28"/>
      <c r="QDD449" s="28"/>
      <c r="QDE449" s="28"/>
      <c r="QDF449" s="28"/>
      <c r="QDG449" s="28"/>
      <c r="QDH449" s="28"/>
      <c r="QDI449" s="28"/>
      <c r="QDJ449" s="28"/>
      <c r="QDK449" s="28"/>
      <c r="QDL449" s="28"/>
      <c r="QDM449" s="28"/>
      <c r="QDN449" s="28"/>
      <c r="QDO449" s="28"/>
      <c r="QDP449" s="28"/>
      <c r="QDQ449" s="28"/>
      <c r="QDR449" s="28"/>
      <c r="QDS449" s="28"/>
      <c r="QDT449" s="28"/>
      <c r="QDU449" s="28"/>
      <c r="QDV449" s="28"/>
      <c r="QDW449" s="28"/>
      <c r="QDX449" s="28"/>
      <c r="QDY449" s="28"/>
      <c r="QDZ449" s="28"/>
      <c r="QEA449" s="28"/>
      <c r="QEB449" s="28"/>
      <c r="QEC449" s="28"/>
      <c r="QED449" s="28"/>
      <c r="QEE449" s="28"/>
      <c r="QEF449" s="28"/>
      <c r="QEG449" s="28"/>
      <c r="QEH449" s="28"/>
      <c r="QEI449" s="28"/>
      <c r="QEJ449" s="28"/>
      <c r="QEK449" s="28"/>
      <c r="QEL449" s="28"/>
      <c r="QEM449" s="28"/>
      <c r="QEN449" s="28"/>
      <c r="QEO449" s="28"/>
      <c r="QEP449" s="28"/>
      <c r="QEQ449" s="28"/>
      <c r="QER449" s="28"/>
      <c r="QES449" s="28"/>
      <c r="QET449" s="28"/>
      <c r="QEU449" s="28"/>
      <c r="QEV449" s="28"/>
      <c r="QEW449" s="28"/>
      <c r="QEX449" s="28"/>
      <c r="QEY449" s="28"/>
      <c r="QEZ449" s="28"/>
      <c r="QFA449" s="28"/>
      <c r="QFB449" s="28"/>
      <c r="QFC449" s="28"/>
      <c r="QFD449" s="28"/>
      <c r="QFE449" s="28"/>
      <c r="QFF449" s="28"/>
      <c r="QFG449" s="28"/>
      <c r="QFH449" s="28"/>
      <c r="QFI449" s="28"/>
      <c r="QFJ449" s="28"/>
      <c r="QFK449" s="28"/>
      <c r="QFL449" s="28"/>
      <c r="QFM449" s="28"/>
      <c r="QFN449" s="28"/>
      <c r="QFO449" s="28"/>
      <c r="QFP449" s="28"/>
      <c r="QFQ449" s="28"/>
      <c r="QFR449" s="28"/>
      <c r="QFS449" s="28"/>
      <c r="QFT449" s="28"/>
      <c r="QFU449" s="28"/>
      <c r="QFV449" s="28"/>
      <c r="QFW449" s="28"/>
      <c r="QFX449" s="28"/>
      <c r="QFY449" s="28"/>
      <c r="QFZ449" s="28"/>
      <c r="QGA449" s="28"/>
      <c r="QGB449" s="28"/>
      <c r="QGC449" s="28"/>
      <c r="QGD449" s="28"/>
      <c r="QGE449" s="28"/>
      <c r="QGF449" s="28"/>
      <c r="QGG449" s="28"/>
      <c r="QGH449" s="28"/>
      <c r="QGI449" s="28"/>
      <c r="QGJ449" s="28"/>
      <c r="QGK449" s="28"/>
      <c r="QGL449" s="28"/>
      <c r="QGM449" s="28"/>
      <c r="QGN449" s="28"/>
      <c r="QGO449" s="28"/>
      <c r="QGP449" s="28"/>
      <c r="QGQ449" s="28"/>
      <c r="QGR449" s="28"/>
      <c r="QGS449" s="28"/>
      <c r="QGT449" s="28"/>
      <c r="QGU449" s="28"/>
      <c r="QGV449" s="28"/>
      <c r="QGW449" s="28"/>
      <c r="QGX449" s="28"/>
      <c r="QGY449" s="28"/>
      <c r="QGZ449" s="28"/>
      <c r="QHA449" s="28"/>
      <c r="QHB449" s="28"/>
      <c r="QHC449" s="28"/>
      <c r="QHD449" s="28"/>
      <c r="QHE449" s="28"/>
      <c r="QHF449" s="28"/>
      <c r="QHG449" s="28"/>
      <c r="QHH449" s="28"/>
      <c r="QHI449" s="28"/>
      <c r="QHJ449" s="28"/>
      <c r="QHK449" s="28"/>
      <c r="QHL449" s="28"/>
      <c r="QHM449" s="28"/>
      <c r="QHN449" s="28"/>
      <c r="QHO449" s="28"/>
      <c r="QHP449" s="28"/>
      <c r="QHQ449" s="28"/>
      <c r="QHR449" s="28"/>
      <c r="QHS449" s="28"/>
      <c r="QHT449" s="28"/>
      <c r="QHU449" s="28"/>
      <c r="QHV449" s="28"/>
      <c r="QHW449" s="28"/>
      <c r="QHX449" s="28"/>
      <c r="QHY449" s="28"/>
      <c r="QHZ449" s="28"/>
      <c r="QIA449" s="28"/>
      <c r="QIB449" s="28"/>
      <c r="QIC449" s="28"/>
      <c r="QID449" s="28"/>
      <c r="QIE449" s="28"/>
      <c r="QIF449" s="28"/>
      <c r="QIG449" s="28"/>
      <c r="QIH449" s="28"/>
      <c r="QII449" s="28"/>
      <c r="QIJ449" s="28"/>
      <c r="QIK449" s="28"/>
      <c r="QIL449" s="28"/>
      <c r="QIM449" s="28"/>
      <c r="QIN449" s="28"/>
      <c r="QIO449" s="28"/>
      <c r="QIP449" s="28"/>
      <c r="QIQ449" s="28"/>
      <c r="QIR449" s="28"/>
      <c r="QIS449" s="28"/>
      <c r="QIT449" s="28"/>
      <c r="QIU449" s="28"/>
      <c r="QIV449" s="28"/>
      <c r="QIW449" s="28"/>
      <c r="QIX449" s="28"/>
      <c r="QIY449" s="28"/>
      <c r="QIZ449" s="28"/>
      <c r="QJA449" s="28"/>
      <c r="QJB449" s="28"/>
      <c r="QJC449" s="28"/>
      <c r="QJD449" s="28"/>
      <c r="QJE449" s="28"/>
      <c r="QJF449" s="28"/>
      <c r="QJG449" s="28"/>
      <c r="QJH449" s="28"/>
      <c r="QJI449" s="28"/>
      <c r="QJJ449" s="28"/>
      <c r="QJK449" s="28"/>
      <c r="QJL449" s="28"/>
      <c r="QJM449" s="28"/>
      <c r="QJN449" s="28"/>
      <c r="QJO449" s="28"/>
      <c r="QJP449" s="28"/>
      <c r="QJQ449" s="28"/>
      <c r="QJR449" s="28"/>
      <c r="QJS449" s="28"/>
      <c r="QJT449" s="28"/>
      <c r="QJU449" s="28"/>
      <c r="QJV449" s="28"/>
      <c r="QJW449" s="28"/>
      <c r="QJX449" s="28"/>
      <c r="QJY449" s="28"/>
      <c r="QJZ449" s="28"/>
      <c r="QKA449" s="28"/>
      <c r="QKB449" s="28"/>
      <c r="QKC449" s="28"/>
      <c r="QKD449" s="28"/>
      <c r="QKE449" s="28"/>
      <c r="QKF449" s="28"/>
      <c r="QKG449" s="28"/>
      <c r="QKH449" s="28"/>
      <c r="QKI449" s="28"/>
      <c r="QKJ449" s="28"/>
      <c r="QKK449" s="28"/>
      <c r="QKL449" s="28"/>
      <c r="QKM449" s="28"/>
      <c r="QKN449" s="28"/>
      <c r="QKO449" s="28"/>
      <c r="QKP449" s="28"/>
      <c r="QKQ449" s="28"/>
      <c r="QKR449" s="28"/>
      <c r="QKS449" s="28"/>
      <c r="QKT449" s="28"/>
      <c r="QKU449" s="28"/>
      <c r="QKV449" s="28"/>
      <c r="QKW449" s="28"/>
      <c r="QKX449" s="28"/>
      <c r="QKY449" s="28"/>
      <c r="QKZ449" s="28"/>
      <c r="QLA449" s="28"/>
      <c r="QLB449" s="28"/>
      <c r="QLC449" s="28"/>
      <c r="QLD449" s="28"/>
      <c r="QLE449" s="28"/>
      <c r="QLF449" s="28"/>
      <c r="QLG449" s="28"/>
      <c r="QLH449" s="28"/>
      <c r="QLI449" s="28"/>
      <c r="QLJ449" s="28"/>
      <c r="QLK449" s="28"/>
      <c r="QLL449" s="28"/>
      <c r="QLM449" s="28"/>
      <c r="QLN449" s="28"/>
      <c r="QLO449" s="28"/>
      <c r="QLP449" s="28"/>
      <c r="QLQ449" s="28"/>
      <c r="QLR449" s="28"/>
      <c r="QLS449" s="28"/>
      <c r="QLT449" s="28"/>
      <c r="QLU449" s="28"/>
      <c r="QLV449" s="28"/>
      <c r="QLW449" s="28"/>
      <c r="QLX449" s="28"/>
      <c r="QLY449" s="28"/>
      <c r="QLZ449" s="28"/>
      <c r="QMA449" s="28"/>
      <c r="QMB449" s="28"/>
      <c r="QMC449" s="28"/>
      <c r="QMD449" s="28"/>
      <c r="QME449" s="28"/>
      <c r="QMF449" s="28"/>
      <c r="QMG449" s="28"/>
      <c r="QMH449" s="28"/>
      <c r="QMI449" s="28"/>
      <c r="QMJ449" s="28"/>
      <c r="QMK449" s="28"/>
      <c r="QML449" s="28"/>
      <c r="QMM449" s="28"/>
      <c r="QMN449" s="28"/>
      <c r="QMO449" s="28"/>
      <c r="QMP449" s="28"/>
      <c r="QMQ449" s="28"/>
      <c r="QMR449" s="28"/>
      <c r="QMS449" s="28"/>
      <c r="QMT449" s="28"/>
      <c r="QMU449" s="28"/>
      <c r="QMV449" s="28"/>
      <c r="QMW449" s="28"/>
      <c r="QMX449" s="28"/>
      <c r="QMY449" s="28"/>
      <c r="QMZ449" s="28"/>
      <c r="QNA449" s="28"/>
      <c r="QNB449" s="28"/>
      <c r="QNC449" s="28"/>
      <c r="QND449" s="28"/>
      <c r="QNE449" s="28"/>
      <c r="QNF449" s="28"/>
      <c r="QNG449" s="28"/>
      <c r="QNH449" s="28"/>
      <c r="QNI449" s="28"/>
      <c r="QNJ449" s="28"/>
      <c r="QNK449" s="28"/>
      <c r="QNL449" s="28"/>
      <c r="QNM449" s="28"/>
      <c r="QNN449" s="28"/>
      <c r="QNO449" s="28"/>
      <c r="QNP449" s="28"/>
      <c r="QNQ449" s="28"/>
      <c r="QNR449" s="28"/>
      <c r="QNS449" s="28"/>
      <c r="QNT449" s="28"/>
      <c r="QNU449" s="28"/>
      <c r="QNV449" s="28"/>
      <c r="QNW449" s="28"/>
      <c r="QNX449" s="28"/>
      <c r="QNY449" s="28"/>
      <c r="QNZ449" s="28"/>
      <c r="QOA449" s="28"/>
      <c r="QOB449" s="28"/>
      <c r="QOC449" s="28"/>
      <c r="QOD449" s="28"/>
      <c r="QOE449" s="28"/>
      <c r="QOF449" s="28"/>
      <c r="QOG449" s="28"/>
      <c r="QOH449" s="28"/>
      <c r="QOI449" s="28"/>
      <c r="QOJ449" s="28"/>
      <c r="QOK449" s="28"/>
      <c r="QOL449" s="28"/>
      <c r="QOM449" s="28"/>
      <c r="QON449" s="28"/>
      <c r="QOO449" s="28"/>
      <c r="QOP449" s="28"/>
      <c r="QOQ449" s="28"/>
      <c r="QOR449" s="28"/>
      <c r="QOS449" s="28"/>
      <c r="QOT449" s="28"/>
      <c r="QOU449" s="28"/>
      <c r="QOV449" s="28"/>
      <c r="QOW449" s="28"/>
      <c r="QOX449" s="28"/>
      <c r="QOY449" s="28"/>
      <c r="QOZ449" s="28"/>
      <c r="QPA449" s="28"/>
      <c r="QPB449" s="28"/>
      <c r="QPC449" s="28"/>
      <c r="QPD449" s="28"/>
      <c r="QPE449" s="28"/>
      <c r="QPF449" s="28"/>
      <c r="QPG449" s="28"/>
      <c r="QPH449" s="28"/>
      <c r="QPI449" s="28"/>
      <c r="QPJ449" s="28"/>
      <c r="QPK449" s="28"/>
      <c r="QPL449" s="28"/>
      <c r="QPM449" s="28"/>
      <c r="QPN449" s="28"/>
      <c r="QPO449" s="28"/>
      <c r="QPP449" s="28"/>
      <c r="QPQ449" s="28"/>
      <c r="QPR449" s="28"/>
      <c r="QPS449" s="28"/>
      <c r="QPT449" s="28"/>
      <c r="QPU449" s="28"/>
      <c r="QPV449" s="28"/>
      <c r="QPW449" s="28"/>
      <c r="QPX449" s="28"/>
      <c r="QPY449" s="28"/>
      <c r="QPZ449" s="28"/>
      <c r="QQA449" s="28"/>
      <c r="QQB449" s="28"/>
      <c r="QQC449" s="28"/>
      <c r="QQD449" s="28"/>
      <c r="QQE449" s="28"/>
      <c r="QQF449" s="28"/>
      <c r="QQG449" s="28"/>
      <c r="QQH449" s="28"/>
      <c r="QQI449" s="28"/>
      <c r="QQJ449" s="28"/>
      <c r="QQK449" s="28"/>
      <c r="QQL449" s="28"/>
      <c r="QQM449" s="28"/>
      <c r="QQN449" s="28"/>
      <c r="QQO449" s="28"/>
      <c r="QQP449" s="28"/>
      <c r="QQQ449" s="28"/>
      <c r="QQR449" s="28"/>
      <c r="QQS449" s="28"/>
      <c r="QQT449" s="28"/>
      <c r="QQU449" s="28"/>
      <c r="QQV449" s="28"/>
      <c r="QQW449" s="28"/>
      <c r="QQX449" s="28"/>
      <c r="QQY449" s="28"/>
      <c r="QQZ449" s="28"/>
      <c r="QRA449" s="28"/>
      <c r="QRB449" s="28"/>
      <c r="QRC449" s="28"/>
      <c r="QRD449" s="28"/>
      <c r="QRE449" s="28"/>
      <c r="QRF449" s="28"/>
      <c r="QRG449" s="28"/>
      <c r="QRH449" s="28"/>
      <c r="QRI449" s="28"/>
      <c r="QRJ449" s="28"/>
      <c r="QRK449" s="28"/>
      <c r="QRL449" s="28"/>
      <c r="QRM449" s="28"/>
      <c r="QRN449" s="28"/>
      <c r="QRO449" s="28"/>
      <c r="QRP449" s="28"/>
      <c r="QRQ449" s="28"/>
      <c r="QRR449" s="28"/>
      <c r="QRS449" s="28"/>
      <c r="QRT449" s="28"/>
      <c r="QRU449" s="28"/>
      <c r="QRV449" s="28"/>
      <c r="QRW449" s="28"/>
      <c r="QRX449" s="28"/>
      <c r="QRY449" s="28"/>
      <c r="QRZ449" s="28"/>
      <c r="QSA449" s="28"/>
      <c r="QSB449" s="28"/>
      <c r="QSC449" s="28"/>
      <c r="QSD449" s="28"/>
      <c r="QSE449" s="28"/>
      <c r="QSF449" s="28"/>
      <c r="QSG449" s="28"/>
      <c r="QSH449" s="28"/>
      <c r="QSI449" s="28"/>
      <c r="QSJ449" s="28"/>
      <c r="QSK449" s="28"/>
      <c r="QSL449" s="28"/>
      <c r="QSM449" s="28"/>
      <c r="QSN449" s="28"/>
      <c r="QSO449" s="28"/>
      <c r="QSP449" s="28"/>
      <c r="QSQ449" s="28"/>
      <c r="QSR449" s="28"/>
      <c r="QSS449" s="28"/>
      <c r="QST449" s="28"/>
      <c r="QSU449" s="28"/>
      <c r="QSV449" s="28"/>
      <c r="QSW449" s="28"/>
      <c r="QSX449" s="28"/>
      <c r="QSY449" s="28"/>
      <c r="QSZ449" s="28"/>
      <c r="QTA449" s="28"/>
      <c r="QTB449" s="28"/>
      <c r="QTC449" s="28"/>
      <c r="QTD449" s="28"/>
      <c r="QTE449" s="28"/>
      <c r="QTF449" s="28"/>
      <c r="QTG449" s="28"/>
      <c r="QTH449" s="28"/>
      <c r="QTI449" s="28"/>
      <c r="QTJ449" s="28"/>
      <c r="QTK449" s="28"/>
      <c r="QTL449" s="28"/>
      <c r="QTM449" s="28"/>
      <c r="QTN449" s="28"/>
      <c r="QTO449" s="28"/>
      <c r="QTP449" s="28"/>
      <c r="QTQ449" s="28"/>
      <c r="QTR449" s="28"/>
      <c r="QTS449" s="28"/>
      <c r="QTT449" s="28"/>
      <c r="QTU449" s="28"/>
      <c r="QTV449" s="28"/>
      <c r="QTW449" s="28"/>
      <c r="QTX449" s="28"/>
      <c r="QTY449" s="28"/>
      <c r="QTZ449" s="28"/>
      <c r="QUA449" s="28"/>
      <c r="QUB449" s="28"/>
      <c r="QUC449" s="28"/>
      <c r="QUD449" s="28"/>
      <c r="QUE449" s="28"/>
      <c r="QUF449" s="28"/>
      <c r="QUG449" s="28"/>
      <c r="QUH449" s="28"/>
      <c r="QUI449" s="28"/>
      <c r="QUJ449" s="28"/>
      <c r="QUK449" s="28"/>
      <c r="QUL449" s="28"/>
      <c r="QUM449" s="28"/>
      <c r="QUN449" s="28"/>
      <c r="QUO449" s="28"/>
      <c r="QUP449" s="28"/>
      <c r="QUQ449" s="28"/>
      <c r="QUR449" s="28"/>
      <c r="QUS449" s="28"/>
      <c r="QUT449" s="28"/>
      <c r="QUU449" s="28"/>
      <c r="QUV449" s="28"/>
      <c r="QUW449" s="28"/>
      <c r="QUX449" s="28"/>
      <c r="QUY449" s="28"/>
      <c r="QUZ449" s="28"/>
      <c r="QVA449" s="28"/>
      <c r="QVB449" s="28"/>
      <c r="QVC449" s="28"/>
      <c r="QVD449" s="28"/>
      <c r="QVE449" s="28"/>
      <c r="QVF449" s="28"/>
      <c r="QVG449" s="28"/>
      <c r="QVH449" s="28"/>
      <c r="QVI449" s="28"/>
      <c r="QVJ449" s="28"/>
      <c r="QVK449" s="28"/>
      <c r="QVL449" s="28"/>
      <c r="QVM449" s="28"/>
      <c r="QVN449" s="28"/>
      <c r="QVO449" s="28"/>
      <c r="QVP449" s="28"/>
      <c r="QVQ449" s="28"/>
      <c r="QVR449" s="28"/>
      <c r="QVS449" s="28"/>
      <c r="QVT449" s="28"/>
      <c r="QVU449" s="28"/>
      <c r="QVV449" s="28"/>
      <c r="QVW449" s="28"/>
      <c r="QVX449" s="28"/>
      <c r="QVY449" s="28"/>
      <c r="QVZ449" s="28"/>
      <c r="QWA449" s="28"/>
      <c r="QWB449" s="28"/>
      <c r="QWC449" s="28"/>
      <c r="QWD449" s="28"/>
      <c r="QWE449" s="28"/>
      <c r="QWF449" s="28"/>
      <c r="QWG449" s="28"/>
      <c r="QWH449" s="28"/>
      <c r="QWI449" s="28"/>
      <c r="QWJ449" s="28"/>
      <c r="QWK449" s="28"/>
      <c r="QWL449" s="28"/>
      <c r="QWM449" s="28"/>
      <c r="QWN449" s="28"/>
      <c r="QWO449" s="28"/>
      <c r="QWP449" s="28"/>
      <c r="QWQ449" s="28"/>
      <c r="QWR449" s="28"/>
      <c r="QWS449" s="28"/>
      <c r="QWT449" s="28"/>
      <c r="QWU449" s="28"/>
      <c r="QWV449" s="28"/>
      <c r="QWW449" s="28"/>
      <c r="QWX449" s="28"/>
      <c r="QWY449" s="28"/>
      <c r="QWZ449" s="28"/>
      <c r="QXA449" s="28"/>
      <c r="QXB449" s="28"/>
      <c r="QXC449" s="28"/>
      <c r="QXD449" s="28"/>
      <c r="QXE449" s="28"/>
      <c r="QXF449" s="28"/>
      <c r="QXG449" s="28"/>
      <c r="QXH449" s="28"/>
      <c r="QXI449" s="28"/>
      <c r="QXJ449" s="28"/>
      <c r="QXK449" s="28"/>
      <c r="QXL449" s="28"/>
      <c r="QXM449" s="28"/>
      <c r="QXN449" s="28"/>
      <c r="QXO449" s="28"/>
      <c r="QXP449" s="28"/>
      <c r="QXQ449" s="28"/>
      <c r="QXR449" s="28"/>
      <c r="QXS449" s="28"/>
      <c r="QXT449" s="28"/>
      <c r="QXU449" s="28"/>
      <c r="QXV449" s="28"/>
      <c r="QXW449" s="28"/>
      <c r="QXX449" s="28"/>
      <c r="QXY449" s="28"/>
      <c r="QXZ449" s="28"/>
      <c r="QYA449" s="28"/>
      <c r="QYB449" s="28"/>
      <c r="QYC449" s="28"/>
      <c r="QYD449" s="28"/>
      <c r="QYE449" s="28"/>
      <c r="QYF449" s="28"/>
      <c r="QYG449" s="28"/>
      <c r="QYH449" s="28"/>
      <c r="QYI449" s="28"/>
      <c r="QYJ449" s="28"/>
      <c r="QYK449" s="28"/>
      <c r="QYL449" s="28"/>
      <c r="QYM449" s="28"/>
      <c r="QYN449" s="28"/>
      <c r="QYO449" s="28"/>
      <c r="QYP449" s="28"/>
      <c r="QYQ449" s="28"/>
      <c r="QYR449" s="28"/>
      <c r="QYS449" s="28"/>
      <c r="QYT449" s="28"/>
      <c r="QYU449" s="28"/>
      <c r="QYV449" s="28"/>
      <c r="QYW449" s="28"/>
      <c r="QYX449" s="28"/>
      <c r="QYY449" s="28"/>
      <c r="QYZ449" s="28"/>
      <c r="QZA449" s="28"/>
      <c r="QZB449" s="28"/>
      <c r="QZC449" s="28"/>
      <c r="QZD449" s="28"/>
      <c r="QZE449" s="28"/>
      <c r="QZF449" s="28"/>
      <c r="QZG449" s="28"/>
      <c r="QZH449" s="28"/>
      <c r="QZI449" s="28"/>
      <c r="QZJ449" s="28"/>
      <c r="QZK449" s="28"/>
      <c r="QZL449" s="28"/>
      <c r="QZM449" s="28"/>
      <c r="QZN449" s="28"/>
      <c r="QZO449" s="28"/>
      <c r="QZP449" s="28"/>
      <c r="QZQ449" s="28"/>
      <c r="QZR449" s="28"/>
      <c r="QZS449" s="28"/>
      <c r="QZT449" s="28"/>
      <c r="QZU449" s="28"/>
      <c r="QZV449" s="28"/>
      <c r="QZW449" s="28"/>
      <c r="QZX449" s="28"/>
      <c r="QZY449" s="28"/>
      <c r="QZZ449" s="28"/>
      <c r="RAA449" s="28"/>
      <c r="RAB449" s="28"/>
      <c r="RAC449" s="28"/>
      <c r="RAD449" s="28"/>
      <c r="RAE449" s="28"/>
      <c r="RAF449" s="28"/>
      <c r="RAG449" s="28"/>
      <c r="RAH449" s="28"/>
      <c r="RAI449" s="28"/>
      <c r="RAJ449" s="28"/>
      <c r="RAK449" s="28"/>
      <c r="RAL449" s="28"/>
      <c r="RAM449" s="28"/>
      <c r="RAN449" s="28"/>
      <c r="RAO449" s="28"/>
      <c r="RAP449" s="28"/>
      <c r="RAQ449" s="28"/>
      <c r="RAR449" s="28"/>
      <c r="RAS449" s="28"/>
      <c r="RAT449" s="28"/>
      <c r="RAU449" s="28"/>
      <c r="RAV449" s="28"/>
      <c r="RAW449" s="28"/>
      <c r="RAX449" s="28"/>
      <c r="RAY449" s="28"/>
      <c r="RAZ449" s="28"/>
      <c r="RBA449" s="28"/>
      <c r="RBB449" s="28"/>
      <c r="RBC449" s="28"/>
      <c r="RBD449" s="28"/>
      <c r="RBE449" s="28"/>
      <c r="RBF449" s="28"/>
      <c r="RBG449" s="28"/>
      <c r="RBH449" s="28"/>
      <c r="RBI449" s="28"/>
      <c r="RBJ449" s="28"/>
      <c r="RBK449" s="28"/>
      <c r="RBL449" s="28"/>
      <c r="RBM449" s="28"/>
      <c r="RBN449" s="28"/>
      <c r="RBO449" s="28"/>
      <c r="RBP449" s="28"/>
      <c r="RBQ449" s="28"/>
      <c r="RBR449" s="28"/>
      <c r="RBS449" s="28"/>
      <c r="RBT449" s="28"/>
      <c r="RBU449" s="28"/>
      <c r="RBV449" s="28"/>
      <c r="RBW449" s="28"/>
      <c r="RBX449" s="28"/>
      <c r="RBY449" s="28"/>
      <c r="RBZ449" s="28"/>
      <c r="RCA449" s="28"/>
      <c r="RCB449" s="28"/>
      <c r="RCC449" s="28"/>
      <c r="RCD449" s="28"/>
      <c r="RCE449" s="28"/>
      <c r="RCF449" s="28"/>
      <c r="RCG449" s="28"/>
      <c r="RCH449" s="28"/>
      <c r="RCI449" s="28"/>
      <c r="RCJ449" s="28"/>
      <c r="RCK449" s="28"/>
      <c r="RCL449" s="28"/>
      <c r="RCM449" s="28"/>
      <c r="RCN449" s="28"/>
      <c r="RCO449" s="28"/>
      <c r="RCP449" s="28"/>
      <c r="RCQ449" s="28"/>
      <c r="RCR449" s="28"/>
      <c r="RCS449" s="28"/>
      <c r="RCT449" s="28"/>
      <c r="RCU449" s="28"/>
      <c r="RCV449" s="28"/>
      <c r="RCW449" s="28"/>
      <c r="RCX449" s="28"/>
      <c r="RCY449" s="28"/>
      <c r="RCZ449" s="28"/>
      <c r="RDA449" s="28"/>
      <c r="RDB449" s="28"/>
      <c r="RDC449" s="28"/>
      <c r="RDD449" s="28"/>
      <c r="RDE449" s="28"/>
      <c r="RDF449" s="28"/>
      <c r="RDG449" s="28"/>
      <c r="RDH449" s="28"/>
      <c r="RDI449" s="28"/>
      <c r="RDJ449" s="28"/>
      <c r="RDK449" s="28"/>
      <c r="RDL449" s="28"/>
      <c r="RDM449" s="28"/>
      <c r="RDN449" s="28"/>
      <c r="RDO449" s="28"/>
      <c r="RDP449" s="28"/>
      <c r="RDQ449" s="28"/>
      <c r="RDR449" s="28"/>
      <c r="RDS449" s="28"/>
      <c r="RDT449" s="28"/>
      <c r="RDU449" s="28"/>
      <c r="RDV449" s="28"/>
      <c r="RDW449" s="28"/>
      <c r="RDX449" s="28"/>
      <c r="RDY449" s="28"/>
      <c r="RDZ449" s="28"/>
      <c r="REA449" s="28"/>
      <c r="REB449" s="28"/>
      <c r="REC449" s="28"/>
      <c r="RED449" s="28"/>
      <c r="REE449" s="28"/>
      <c r="REF449" s="28"/>
      <c r="REG449" s="28"/>
      <c r="REH449" s="28"/>
      <c r="REI449" s="28"/>
      <c r="REJ449" s="28"/>
      <c r="REK449" s="28"/>
      <c r="REL449" s="28"/>
      <c r="REM449" s="28"/>
      <c r="REN449" s="28"/>
      <c r="REO449" s="28"/>
      <c r="REP449" s="28"/>
      <c r="REQ449" s="28"/>
      <c r="RER449" s="28"/>
      <c r="RES449" s="28"/>
      <c r="RET449" s="28"/>
      <c r="REU449" s="28"/>
      <c r="REV449" s="28"/>
      <c r="REW449" s="28"/>
      <c r="REX449" s="28"/>
      <c r="REY449" s="28"/>
      <c r="REZ449" s="28"/>
      <c r="RFA449" s="28"/>
      <c r="RFB449" s="28"/>
      <c r="RFC449" s="28"/>
      <c r="RFD449" s="28"/>
      <c r="RFE449" s="28"/>
      <c r="RFF449" s="28"/>
      <c r="RFG449" s="28"/>
      <c r="RFH449" s="28"/>
      <c r="RFI449" s="28"/>
      <c r="RFJ449" s="28"/>
      <c r="RFK449" s="28"/>
      <c r="RFL449" s="28"/>
      <c r="RFM449" s="28"/>
      <c r="RFN449" s="28"/>
      <c r="RFO449" s="28"/>
      <c r="RFP449" s="28"/>
      <c r="RFQ449" s="28"/>
      <c r="RFR449" s="28"/>
      <c r="RFS449" s="28"/>
      <c r="RFT449" s="28"/>
      <c r="RFU449" s="28"/>
      <c r="RFV449" s="28"/>
      <c r="RFW449" s="28"/>
      <c r="RFX449" s="28"/>
      <c r="RFY449" s="28"/>
      <c r="RFZ449" s="28"/>
      <c r="RGA449" s="28"/>
      <c r="RGB449" s="28"/>
      <c r="RGC449" s="28"/>
      <c r="RGD449" s="28"/>
      <c r="RGE449" s="28"/>
      <c r="RGF449" s="28"/>
      <c r="RGG449" s="28"/>
      <c r="RGH449" s="28"/>
      <c r="RGI449" s="28"/>
      <c r="RGJ449" s="28"/>
      <c r="RGK449" s="28"/>
      <c r="RGL449" s="28"/>
      <c r="RGM449" s="28"/>
      <c r="RGN449" s="28"/>
      <c r="RGO449" s="28"/>
      <c r="RGP449" s="28"/>
      <c r="RGQ449" s="28"/>
      <c r="RGR449" s="28"/>
      <c r="RGS449" s="28"/>
      <c r="RGT449" s="28"/>
      <c r="RGU449" s="28"/>
      <c r="RGV449" s="28"/>
      <c r="RGW449" s="28"/>
      <c r="RGX449" s="28"/>
      <c r="RGY449" s="28"/>
      <c r="RGZ449" s="28"/>
      <c r="RHA449" s="28"/>
      <c r="RHB449" s="28"/>
      <c r="RHC449" s="28"/>
      <c r="RHD449" s="28"/>
      <c r="RHE449" s="28"/>
      <c r="RHF449" s="28"/>
      <c r="RHG449" s="28"/>
      <c r="RHH449" s="28"/>
      <c r="RHI449" s="28"/>
      <c r="RHJ449" s="28"/>
      <c r="RHK449" s="28"/>
      <c r="RHL449" s="28"/>
      <c r="RHM449" s="28"/>
      <c r="RHN449" s="28"/>
      <c r="RHO449" s="28"/>
      <c r="RHP449" s="28"/>
      <c r="RHQ449" s="28"/>
      <c r="RHR449" s="28"/>
      <c r="RHS449" s="28"/>
      <c r="RHT449" s="28"/>
      <c r="RHU449" s="28"/>
      <c r="RHV449" s="28"/>
      <c r="RHW449" s="28"/>
      <c r="RHX449" s="28"/>
      <c r="RHY449" s="28"/>
      <c r="RHZ449" s="28"/>
      <c r="RIA449" s="28"/>
      <c r="RIB449" s="28"/>
      <c r="RIC449" s="28"/>
      <c r="RID449" s="28"/>
      <c r="RIE449" s="28"/>
      <c r="RIF449" s="28"/>
      <c r="RIG449" s="28"/>
      <c r="RIH449" s="28"/>
      <c r="RII449" s="28"/>
      <c r="RIJ449" s="28"/>
      <c r="RIK449" s="28"/>
      <c r="RIL449" s="28"/>
      <c r="RIM449" s="28"/>
      <c r="RIN449" s="28"/>
      <c r="RIO449" s="28"/>
      <c r="RIP449" s="28"/>
      <c r="RIQ449" s="28"/>
      <c r="RIR449" s="28"/>
      <c r="RIS449" s="28"/>
      <c r="RIT449" s="28"/>
      <c r="RIU449" s="28"/>
      <c r="RIV449" s="28"/>
      <c r="RIW449" s="28"/>
      <c r="RIX449" s="28"/>
      <c r="RIY449" s="28"/>
      <c r="RIZ449" s="28"/>
      <c r="RJA449" s="28"/>
      <c r="RJB449" s="28"/>
      <c r="RJC449" s="28"/>
      <c r="RJD449" s="28"/>
      <c r="RJE449" s="28"/>
      <c r="RJF449" s="28"/>
      <c r="RJG449" s="28"/>
      <c r="RJH449" s="28"/>
      <c r="RJI449" s="28"/>
      <c r="RJJ449" s="28"/>
      <c r="RJK449" s="28"/>
      <c r="RJL449" s="28"/>
      <c r="RJM449" s="28"/>
      <c r="RJN449" s="28"/>
      <c r="RJO449" s="28"/>
      <c r="RJP449" s="28"/>
      <c r="RJQ449" s="28"/>
      <c r="RJR449" s="28"/>
      <c r="RJS449" s="28"/>
      <c r="RJT449" s="28"/>
      <c r="RJU449" s="28"/>
      <c r="RJV449" s="28"/>
      <c r="RJW449" s="28"/>
      <c r="RJX449" s="28"/>
      <c r="RJY449" s="28"/>
      <c r="RJZ449" s="28"/>
      <c r="RKA449" s="28"/>
      <c r="RKB449" s="28"/>
      <c r="RKC449" s="28"/>
      <c r="RKD449" s="28"/>
      <c r="RKE449" s="28"/>
      <c r="RKF449" s="28"/>
      <c r="RKG449" s="28"/>
      <c r="RKH449" s="28"/>
      <c r="RKI449" s="28"/>
      <c r="RKJ449" s="28"/>
      <c r="RKK449" s="28"/>
      <c r="RKL449" s="28"/>
      <c r="RKM449" s="28"/>
      <c r="RKN449" s="28"/>
      <c r="RKO449" s="28"/>
      <c r="RKP449" s="28"/>
      <c r="RKQ449" s="28"/>
      <c r="RKR449" s="28"/>
      <c r="RKS449" s="28"/>
      <c r="RKT449" s="28"/>
      <c r="RKU449" s="28"/>
      <c r="RKV449" s="28"/>
      <c r="RKW449" s="28"/>
      <c r="RKX449" s="28"/>
      <c r="RKY449" s="28"/>
      <c r="RKZ449" s="28"/>
      <c r="RLA449" s="28"/>
      <c r="RLB449" s="28"/>
      <c r="RLC449" s="28"/>
      <c r="RLD449" s="28"/>
      <c r="RLE449" s="28"/>
      <c r="RLF449" s="28"/>
      <c r="RLG449" s="28"/>
      <c r="RLH449" s="28"/>
      <c r="RLI449" s="28"/>
      <c r="RLJ449" s="28"/>
      <c r="RLK449" s="28"/>
      <c r="RLL449" s="28"/>
      <c r="RLM449" s="28"/>
      <c r="RLN449" s="28"/>
      <c r="RLO449" s="28"/>
      <c r="RLP449" s="28"/>
      <c r="RLQ449" s="28"/>
      <c r="RLR449" s="28"/>
      <c r="RLS449" s="28"/>
      <c r="RLT449" s="28"/>
      <c r="RLU449" s="28"/>
      <c r="RLV449" s="28"/>
      <c r="RLW449" s="28"/>
      <c r="RLX449" s="28"/>
      <c r="RLY449" s="28"/>
      <c r="RLZ449" s="28"/>
      <c r="RMA449" s="28"/>
      <c r="RMB449" s="28"/>
      <c r="RMC449" s="28"/>
      <c r="RMD449" s="28"/>
      <c r="RME449" s="28"/>
      <c r="RMF449" s="28"/>
      <c r="RMG449" s="28"/>
      <c r="RMH449" s="28"/>
      <c r="RMI449" s="28"/>
      <c r="RMJ449" s="28"/>
      <c r="RMK449" s="28"/>
      <c r="RML449" s="28"/>
      <c r="RMM449" s="28"/>
      <c r="RMN449" s="28"/>
      <c r="RMO449" s="28"/>
      <c r="RMP449" s="28"/>
      <c r="RMQ449" s="28"/>
      <c r="RMR449" s="28"/>
      <c r="RMS449" s="28"/>
      <c r="RMT449" s="28"/>
      <c r="RMU449" s="28"/>
      <c r="RMV449" s="28"/>
      <c r="RMW449" s="28"/>
      <c r="RMX449" s="28"/>
      <c r="RMY449" s="28"/>
      <c r="RMZ449" s="28"/>
      <c r="RNA449" s="28"/>
      <c r="RNB449" s="28"/>
      <c r="RNC449" s="28"/>
      <c r="RND449" s="28"/>
      <c r="RNE449" s="28"/>
      <c r="RNF449" s="28"/>
      <c r="RNG449" s="28"/>
      <c r="RNH449" s="28"/>
      <c r="RNI449" s="28"/>
      <c r="RNJ449" s="28"/>
      <c r="RNK449" s="28"/>
      <c r="RNL449" s="28"/>
      <c r="RNM449" s="28"/>
      <c r="RNN449" s="28"/>
      <c r="RNO449" s="28"/>
      <c r="RNP449" s="28"/>
      <c r="RNQ449" s="28"/>
      <c r="RNR449" s="28"/>
      <c r="RNS449" s="28"/>
      <c r="RNT449" s="28"/>
      <c r="RNU449" s="28"/>
      <c r="RNV449" s="28"/>
      <c r="RNW449" s="28"/>
      <c r="RNX449" s="28"/>
      <c r="RNY449" s="28"/>
      <c r="RNZ449" s="28"/>
      <c r="ROA449" s="28"/>
      <c r="ROB449" s="28"/>
      <c r="ROC449" s="28"/>
      <c r="ROD449" s="28"/>
      <c r="ROE449" s="28"/>
      <c r="ROF449" s="28"/>
      <c r="ROG449" s="28"/>
      <c r="ROH449" s="28"/>
      <c r="ROI449" s="28"/>
      <c r="ROJ449" s="28"/>
      <c r="ROK449" s="28"/>
      <c r="ROL449" s="28"/>
      <c r="ROM449" s="28"/>
      <c r="RON449" s="28"/>
      <c r="ROO449" s="28"/>
      <c r="ROP449" s="28"/>
      <c r="ROQ449" s="28"/>
      <c r="ROR449" s="28"/>
      <c r="ROS449" s="28"/>
      <c r="ROT449" s="28"/>
      <c r="ROU449" s="28"/>
      <c r="ROV449" s="28"/>
      <c r="ROW449" s="28"/>
      <c r="ROX449" s="28"/>
      <c r="ROY449" s="28"/>
      <c r="ROZ449" s="28"/>
      <c r="RPA449" s="28"/>
      <c r="RPB449" s="28"/>
      <c r="RPC449" s="28"/>
      <c r="RPD449" s="28"/>
      <c r="RPE449" s="28"/>
      <c r="RPF449" s="28"/>
      <c r="RPG449" s="28"/>
      <c r="RPH449" s="28"/>
      <c r="RPI449" s="28"/>
      <c r="RPJ449" s="28"/>
      <c r="RPK449" s="28"/>
      <c r="RPL449" s="28"/>
      <c r="RPM449" s="28"/>
      <c r="RPN449" s="28"/>
      <c r="RPO449" s="28"/>
      <c r="RPP449" s="28"/>
      <c r="RPQ449" s="28"/>
      <c r="RPR449" s="28"/>
      <c r="RPS449" s="28"/>
      <c r="RPT449" s="28"/>
      <c r="RPU449" s="28"/>
      <c r="RPV449" s="28"/>
      <c r="RPW449" s="28"/>
      <c r="RPX449" s="28"/>
      <c r="RPY449" s="28"/>
      <c r="RPZ449" s="28"/>
      <c r="RQA449" s="28"/>
      <c r="RQB449" s="28"/>
      <c r="RQC449" s="28"/>
      <c r="RQD449" s="28"/>
      <c r="RQE449" s="28"/>
      <c r="RQF449" s="28"/>
      <c r="RQG449" s="28"/>
      <c r="RQH449" s="28"/>
      <c r="RQI449" s="28"/>
      <c r="RQJ449" s="28"/>
      <c r="RQK449" s="28"/>
      <c r="RQL449" s="28"/>
      <c r="RQM449" s="28"/>
      <c r="RQN449" s="28"/>
      <c r="RQO449" s="28"/>
      <c r="RQP449" s="28"/>
      <c r="RQQ449" s="28"/>
      <c r="RQR449" s="28"/>
      <c r="RQS449" s="28"/>
      <c r="RQT449" s="28"/>
      <c r="RQU449" s="28"/>
      <c r="RQV449" s="28"/>
      <c r="RQW449" s="28"/>
      <c r="RQX449" s="28"/>
      <c r="RQY449" s="28"/>
      <c r="RQZ449" s="28"/>
      <c r="RRA449" s="28"/>
      <c r="RRB449" s="28"/>
      <c r="RRC449" s="28"/>
      <c r="RRD449" s="28"/>
      <c r="RRE449" s="28"/>
      <c r="RRF449" s="28"/>
      <c r="RRG449" s="28"/>
      <c r="RRH449" s="28"/>
      <c r="RRI449" s="28"/>
      <c r="RRJ449" s="28"/>
      <c r="RRK449" s="28"/>
      <c r="RRL449" s="28"/>
      <c r="RRM449" s="28"/>
      <c r="RRN449" s="28"/>
      <c r="RRO449" s="28"/>
      <c r="RRP449" s="28"/>
      <c r="RRQ449" s="28"/>
      <c r="RRR449" s="28"/>
      <c r="RRS449" s="28"/>
      <c r="RRT449" s="28"/>
      <c r="RRU449" s="28"/>
      <c r="RRV449" s="28"/>
      <c r="RRW449" s="28"/>
      <c r="RRX449" s="28"/>
      <c r="RRY449" s="28"/>
      <c r="RRZ449" s="28"/>
      <c r="RSA449" s="28"/>
      <c r="RSB449" s="28"/>
      <c r="RSC449" s="28"/>
      <c r="RSD449" s="28"/>
      <c r="RSE449" s="28"/>
      <c r="RSF449" s="28"/>
      <c r="RSG449" s="28"/>
      <c r="RSH449" s="28"/>
      <c r="RSI449" s="28"/>
      <c r="RSJ449" s="28"/>
      <c r="RSK449" s="28"/>
      <c r="RSL449" s="28"/>
      <c r="RSM449" s="28"/>
      <c r="RSN449" s="28"/>
      <c r="RSO449" s="28"/>
      <c r="RSP449" s="28"/>
      <c r="RSQ449" s="28"/>
      <c r="RSR449" s="28"/>
      <c r="RSS449" s="28"/>
      <c r="RST449" s="28"/>
      <c r="RSU449" s="28"/>
      <c r="RSV449" s="28"/>
      <c r="RSW449" s="28"/>
      <c r="RSX449" s="28"/>
      <c r="RSY449" s="28"/>
      <c r="RSZ449" s="28"/>
      <c r="RTA449" s="28"/>
      <c r="RTB449" s="28"/>
      <c r="RTC449" s="28"/>
      <c r="RTD449" s="28"/>
      <c r="RTE449" s="28"/>
      <c r="RTF449" s="28"/>
      <c r="RTG449" s="28"/>
      <c r="RTH449" s="28"/>
      <c r="RTI449" s="28"/>
      <c r="RTJ449" s="28"/>
      <c r="RTK449" s="28"/>
      <c r="RTL449" s="28"/>
      <c r="RTM449" s="28"/>
      <c r="RTN449" s="28"/>
      <c r="RTO449" s="28"/>
      <c r="RTP449" s="28"/>
      <c r="RTQ449" s="28"/>
      <c r="RTR449" s="28"/>
      <c r="RTS449" s="28"/>
      <c r="RTT449" s="28"/>
      <c r="RTU449" s="28"/>
      <c r="RTV449" s="28"/>
      <c r="RTW449" s="28"/>
      <c r="RTX449" s="28"/>
      <c r="RTY449" s="28"/>
      <c r="RTZ449" s="28"/>
      <c r="RUA449" s="28"/>
      <c r="RUB449" s="28"/>
      <c r="RUC449" s="28"/>
      <c r="RUD449" s="28"/>
      <c r="RUE449" s="28"/>
      <c r="RUF449" s="28"/>
      <c r="RUG449" s="28"/>
      <c r="RUH449" s="28"/>
      <c r="RUI449" s="28"/>
      <c r="RUJ449" s="28"/>
      <c r="RUK449" s="28"/>
      <c r="RUL449" s="28"/>
      <c r="RUM449" s="28"/>
      <c r="RUN449" s="28"/>
      <c r="RUO449" s="28"/>
      <c r="RUP449" s="28"/>
      <c r="RUQ449" s="28"/>
      <c r="RUR449" s="28"/>
      <c r="RUS449" s="28"/>
      <c r="RUT449" s="28"/>
      <c r="RUU449" s="28"/>
      <c r="RUV449" s="28"/>
      <c r="RUW449" s="28"/>
      <c r="RUX449" s="28"/>
      <c r="RUY449" s="28"/>
      <c r="RUZ449" s="28"/>
      <c r="RVA449" s="28"/>
      <c r="RVB449" s="28"/>
      <c r="RVC449" s="28"/>
      <c r="RVD449" s="28"/>
      <c r="RVE449" s="28"/>
      <c r="RVF449" s="28"/>
      <c r="RVG449" s="28"/>
      <c r="RVH449" s="28"/>
      <c r="RVI449" s="28"/>
      <c r="RVJ449" s="28"/>
      <c r="RVK449" s="28"/>
      <c r="RVL449" s="28"/>
      <c r="RVM449" s="28"/>
      <c r="RVN449" s="28"/>
      <c r="RVO449" s="28"/>
      <c r="RVP449" s="28"/>
      <c r="RVQ449" s="28"/>
      <c r="RVR449" s="28"/>
      <c r="RVS449" s="28"/>
      <c r="RVT449" s="28"/>
      <c r="RVU449" s="28"/>
      <c r="RVV449" s="28"/>
      <c r="RVW449" s="28"/>
      <c r="RVX449" s="28"/>
      <c r="RVY449" s="28"/>
      <c r="RVZ449" s="28"/>
      <c r="RWA449" s="28"/>
      <c r="RWB449" s="28"/>
      <c r="RWC449" s="28"/>
      <c r="RWD449" s="28"/>
      <c r="RWE449" s="28"/>
      <c r="RWF449" s="28"/>
      <c r="RWG449" s="28"/>
      <c r="RWH449" s="28"/>
      <c r="RWI449" s="28"/>
      <c r="RWJ449" s="28"/>
      <c r="RWK449" s="28"/>
      <c r="RWL449" s="28"/>
      <c r="RWM449" s="28"/>
      <c r="RWN449" s="28"/>
      <c r="RWO449" s="28"/>
      <c r="RWP449" s="28"/>
      <c r="RWQ449" s="28"/>
      <c r="RWR449" s="28"/>
      <c r="RWS449" s="28"/>
      <c r="RWT449" s="28"/>
      <c r="RWU449" s="28"/>
      <c r="RWV449" s="28"/>
      <c r="RWW449" s="28"/>
      <c r="RWX449" s="28"/>
      <c r="RWY449" s="28"/>
      <c r="RWZ449" s="28"/>
      <c r="RXA449" s="28"/>
      <c r="RXB449" s="28"/>
      <c r="RXC449" s="28"/>
      <c r="RXD449" s="28"/>
      <c r="RXE449" s="28"/>
      <c r="RXF449" s="28"/>
      <c r="RXG449" s="28"/>
      <c r="RXH449" s="28"/>
      <c r="RXI449" s="28"/>
      <c r="RXJ449" s="28"/>
      <c r="RXK449" s="28"/>
      <c r="RXL449" s="28"/>
      <c r="RXM449" s="28"/>
      <c r="RXN449" s="28"/>
      <c r="RXO449" s="28"/>
      <c r="RXP449" s="28"/>
      <c r="RXQ449" s="28"/>
      <c r="RXR449" s="28"/>
      <c r="RXS449" s="28"/>
      <c r="RXT449" s="28"/>
      <c r="RXU449" s="28"/>
      <c r="RXV449" s="28"/>
      <c r="RXW449" s="28"/>
      <c r="RXX449" s="28"/>
      <c r="RXY449" s="28"/>
      <c r="RXZ449" s="28"/>
      <c r="RYA449" s="28"/>
      <c r="RYB449" s="28"/>
      <c r="RYC449" s="28"/>
      <c r="RYD449" s="28"/>
      <c r="RYE449" s="28"/>
      <c r="RYF449" s="28"/>
      <c r="RYG449" s="28"/>
      <c r="RYH449" s="28"/>
      <c r="RYI449" s="28"/>
      <c r="RYJ449" s="28"/>
      <c r="RYK449" s="28"/>
      <c r="RYL449" s="28"/>
      <c r="RYM449" s="28"/>
      <c r="RYN449" s="28"/>
      <c r="RYO449" s="28"/>
      <c r="RYP449" s="28"/>
      <c r="RYQ449" s="28"/>
      <c r="RYR449" s="28"/>
      <c r="RYS449" s="28"/>
      <c r="RYT449" s="28"/>
      <c r="RYU449" s="28"/>
      <c r="RYV449" s="28"/>
      <c r="RYW449" s="28"/>
      <c r="RYX449" s="28"/>
      <c r="RYY449" s="28"/>
      <c r="RYZ449" s="28"/>
      <c r="RZA449" s="28"/>
      <c r="RZB449" s="28"/>
      <c r="RZC449" s="28"/>
      <c r="RZD449" s="28"/>
      <c r="RZE449" s="28"/>
      <c r="RZF449" s="28"/>
      <c r="RZG449" s="28"/>
      <c r="RZH449" s="28"/>
      <c r="RZI449" s="28"/>
      <c r="RZJ449" s="28"/>
      <c r="RZK449" s="28"/>
      <c r="RZL449" s="28"/>
      <c r="RZM449" s="28"/>
      <c r="RZN449" s="28"/>
      <c r="RZO449" s="28"/>
      <c r="RZP449" s="28"/>
      <c r="RZQ449" s="28"/>
      <c r="RZR449" s="28"/>
      <c r="RZS449" s="28"/>
      <c r="RZT449" s="28"/>
      <c r="RZU449" s="28"/>
      <c r="RZV449" s="28"/>
      <c r="RZW449" s="28"/>
      <c r="RZX449" s="28"/>
      <c r="RZY449" s="28"/>
      <c r="RZZ449" s="28"/>
      <c r="SAA449" s="28"/>
      <c r="SAB449" s="28"/>
      <c r="SAC449" s="28"/>
      <c r="SAD449" s="28"/>
      <c r="SAE449" s="28"/>
      <c r="SAF449" s="28"/>
      <c r="SAG449" s="28"/>
      <c r="SAH449" s="28"/>
      <c r="SAI449" s="28"/>
      <c r="SAJ449" s="28"/>
      <c r="SAK449" s="28"/>
      <c r="SAL449" s="28"/>
      <c r="SAM449" s="28"/>
      <c r="SAN449" s="28"/>
      <c r="SAO449" s="28"/>
      <c r="SAP449" s="28"/>
      <c r="SAQ449" s="28"/>
      <c r="SAR449" s="28"/>
      <c r="SAS449" s="28"/>
      <c r="SAT449" s="28"/>
      <c r="SAU449" s="28"/>
      <c r="SAV449" s="28"/>
      <c r="SAW449" s="28"/>
      <c r="SAX449" s="28"/>
      <c r="SAY449" s="28"/>
      <c r="SAZ449" s="28"/>
      <c r="SBA449" s="28"/>
      <c r="SBB449" s="28"/>
      <c r="SBC449" s="28"/>
      <c r="SBD449" s="28"/>
      <c r="SBE449" s="28"/>
      <c r="SBF449" s="28"/>
      <c r="SBG449" s="28"/>
      <c r="SBH449" s="28"/>
      <c r="SBI449" s="28"/>
      <c r="SBJ449" s="28"/>
      <c r="SBK449" s="28"/>
      <c r="SBL449" s="28"/>
      <c r="SBM449" s="28"/>
      <c r="SBN449" s="28"/>
      <c r="SBO449" s="28"/>
      <c r="SBP449" s="28"/>
      <c r="SBQ449" s="28"/>
      <c r="SBR449" s="28"/>
      <c r="SBS449" s="28"/>
      <c r="SBT449" s="28"/>
      <c r="SBU449" s="28"/>
      <c r="SBV449" s="28"/>
      <c r="SBW449" s="28"/>
      <c r="SBX449" s="28"/>
      <c r="SBY449" s="28"/>
      <c r="SBZ449" s="28"/>
      <c r="SCA449" s="28"/>
      <c r="SCB449" s="28"/>
      <c r="SCC449" s="28"/>
      <c r="SCD449" s="28"/>
      <c r="SCE449" s="28"/>
      <c r="SCF449" s="28"/>
      <c r="SCG449" s="28"/>
      <c r="SCH449" s="28"/>
      <c r="SCI449" s="28"/>
      <c r="SCJ449" s="28"/>
      <c r="SCK449" s="28"/>
      <c r="SCL449" s="28"/>
      <c r="SCM449" s="28"/>
      <c r="SCN449" s="28"/>
      <c r="SCO449" s="28"/>
      <c r="SCP449" s="28"/>
      <c r="SCQ449" s="28"/>
      <c r="SCR449" s="28"/>
      <c r="SCS449" s="28"/>
      <c r="SCT449" s="28"/>
      <c r="SCU449" s="28"/>
      <c r="SCV449" s="28"/>
      <c r="SCW449" s="28"/>
      <c r="SCX449" s="28"/>
      <c r="SCY449" s="28"/>
      <c r="SCZ449" s="28"/>
      <c r="SDA449" s="28"/>
      <c r="SDB449" s="28"/>
      <c r="SDC449" s="28"/>
      <c r="SDD449" s="28"/>
      <c r="SDE449" s="28"/>
      <c r="SDF449" s="28"/>
      <c r="SDG449" s="28"/>
      <c r="SDH449" s="28"/>
      <c r="SDI449" s="28"/>
      <c r="SDJ449" s="28"/>
      <c r="SDK449" s="28"/>
      <c r="SDL449" s="28"/>
      <c r="SDM449" s="28"/>
      <c r="SDN449" s="28"/>
      <c r="SDO449" s="28"/>
      <c r="SDP449" s="28"/>
      <c r="SDQ449" s="28"/>
      <c r="SDR449" s="28"/>
      <c r="SDS449" s="28"/>
      <c r="SDT449" s="28"/>
      <c r="SDU449" s="28"/>
      <c r="SDV449" s="28"/>
      <c r="SDW449" s="28"/>
      <c r="SDX449" s="28"/>
      <c r="SDY449" s="28"/>
      <c r="SDZ449" s="28"/>
      <c r="SEA449" s="28"/>
      <c r="SEB449" s="28"/>
      <c r="SEC449" s="28"/>
      <c r="SED449" s="28"/>
      <c r="SEE449" s="28"/>
      <c r="SEF449" s="28"/>
      <c r="SEG449" s="28"/>
      <c r="SEH449" s="28"/>
      <c r="SEI449" s="28"/>
      <c r="SEJ449" s="28"/>
      <c r="SEK449" s="28"/>
      <c r="SEL449" s="28"/>
      <c r="SEM449" s="28"/>
      <c r="SEN449" s="28"/>
      <c r="SEO449" s="28"/>
      <c r="SEP449" s="28"/>
      <c r="SEQ449" s="28"/>
      <c r="SER449" s="28"/>
      <c r="SES449" s="28"/>
      <c r="SET449" s="28"/>
      <c r="SEU449" s="28"/>
      <c r="SEV449" s="28"/>
      <c r="SEW449" s="28"/>
      <c r="SEX449" s="28"/>
      <c r="SEY449" s="28"/>
      <c r="SEZ449" s="28"/>
      <c r="SFA449" s="28"/>
      <c r="SFB449" s="28"/>
      <c r="SFC449" s="28"/>
      <c r="SFD449" s="28"/>
      <c r="SFE449" s="28"/>
      <c r="SFF449" s="28"/>
      <c r="SFG449" s="28"/>
      <c r="SFH449" s="28"/>
      <c r="SFI449" s="28"/>
      <c r="SFJ449" s="28"/>
      <c r="SFK449" s="28"/>
      <c r="SFL449" s="28"/>
      <c r="SFM449" s="28"/>
      <c r="SFN449" s="28"/>
      <c r="SFO449" s="28"/>
      <c r="SFP449" s="28"/>
      <c r="SFQ449" s="28"/>
      <c r="SFR449" s="28"/>
      <c r="SFS449" s="28"/>
      <c r="SFT449" s="28"/>
      <c r="SFU449" s="28"/>
      <c r="SFV449" s="28"/>
      <c r="SFW449" s="28"/>
      <c r="SFX449" s="28"/>
      <c r="SFY449" s="28"/>
      <c r="SFZ449" s="28"/>
      <c r="SGA449" s="28"/>
      <c r="SGB449" s="28"/>
      <c r="SGC449" s="28"/>
      <c r="SGD449" s="28"/>
      <c r="SGE449" s="28"/>
      <c r="SGF449" s="28"/>
      <c r="SGG449" s="28"/>
      <c r="SGH449" s="28"/>
      <c r="SGI449" s="28"/>
      <c r="SGJ449" s="28"/>
      <c r="SGK449" s="28"/>
      <c r="SGL449" s="28"/>
      <c r="SGM449" s="28"/>
      <c r="SGN449" s="28"/>
      <c r="SGO449" s="28"/>
      <c r="SGP449" s="28"/>
      <c r="SGQ449" s="28"/>
      <c r="SGR449" s="28"/>
      <c r="SGS449" s="28"/>
      <c r="SGT449" s="28"/>
      <c r="SGU449" s="28"/>
      <c r="SGV449" s="28"/>
      <c r="SGW449" s="28"/>
      <c r="SGX449" s="28"/>
      <c r="SGY449" s="28"/>
      <c r="SGZ449" s="28"/>
      <c r="SHA449" s="28"/>
      <c r="SHB449" s="28"/>
      <c r="SHC449" s="28"/>
      <c r="SHD449" s="28"/>
      <c r="SHE449" s="28"/>
      <c r="SHF449" s="28"/>
      <c r="SHG449" s="28"/>
      <c r="SHH449" s="28"/>
      <c r="SHI449" s="28"/>
      <c r="SHJ449" s="28"/>
      <c r="SHK449" s="28"/>
      <c r="SHL449" s="28"/>
      <c r="SHM449" s="28"/>
      <c r="SHN449" s="28"/>
      <c r="SHO449" s="28"/>
      <c r="SHP449" s="28"/>
      <c r="SHQ449" s="28"/>
      <c r="SHR449" s="28"/>
      <c r="SHS449" s="28"/>
      <c r="SHT449" s="28"/>
      <c r="SHU449" s="28"/>
      <c r="SHV449" s="28"/>
      <c r="SHW449" s="28"/>
      <c r="SHX449" s="28"/>
      <c r="SHY449" s="28"/>
      <c r="SHZ449" s="28"/>
      <c r="SIA449" s="28"/>
      <c r="SIB449" s="28"/>
      <c r="SIC449" s="28"/>
      <c r="SID449" s="28"/>
      <c r="SIE449" s="28"/>
      <c r="SIF449" s="28"/>
      <c r="SIG449" s="28"/>
      <c r="SIH449" s="28"/>
      <c r="SII449" s="28"/>
      <c r="SIJ449" s="28"/>
      <c r="SIK449" s="28"/>
      <c r="SIL449" s="28"/>
      <c r="SIM449" s="28"/>
      <c r="SIN449" s="28"/>
      <c r="SIO449" s="28"/>
      <c r="SIP449" s="28"/>
      <c r="SIQ449" s="28"/>
      <c r="SIR449" s="28"/>
      <c r="SIS449" s="28"/>
      <c r="SIT449" s="28"/>
      <c r="SIU449" s="28"/>
      <c r="SIV449" s="28"/>
      <c r="SIW449" s="28"/>
      <c r="SIX449" s="28"/>
      <c r="SIY449" s="28"/>
      <c r="SIZ449" s="28"/>
      <c r="SJA449" s="28"/>
      <c r="SJB449" s="28"/>
      <c r="SJC449" s="28"/>
      <c r="SJD449" s="28"/>
      <c r="SJE449" s="28"/>
      <c r="SJF449" s="28"/>
      <c r="SJG449" s="28"/>
      <c r="SJH449" s="28"/>
      <c r="SJI449" s="28"/>
      <c r="SJJ449" s="28"/>
      <c r="SJK449" s="28"/>
      <c r="SJL449" s="28"/>
      <c r="SJM449" s="28"/>
      <c r="SJN449" s="28"/>
      <c r="SJO449" s="28"/>
      <c r="SJP449" s="28"/>
      <c r="SJQ449" s="28"/>
      <c r="SJR449" s="28"/>
      <c r="SJS449" s="28"/>
      <c r="SJT449" s="28"/>
      <c r="SJU449" s="28"/>
      <c r="SJV449" s="28"/>
      <c r="SJW449" s="28"/>
      <c r="SJX449" s="28"/>
      <c r="SJY449" s="28"/>
      <c r="SJZ449" s="28"/>
      <c r="SKA449" s="28"/>
      <c r="SKB449" s="28"/>
      <c r="SKC449" s="28"/>
      <c r="SKD449" s="28"/>
      <c r="SKE449" s="28"/>
      <c r="SKF449" s="28"/>
      <c r="SKG449" s="28"/>
      <c r="SKH449" s="28"/>
      <c r="SKI449" s="28"/>
      <c r="SKJ449" s="28"/>
      <c r="SKK449" s="28"/>
      <c r="SKL449" s="28"/>
      <c r="SKM449" s="28"/>
      <c r="SKN449" s="28"/>
      <c r="SKO449" s="28"/>
      <c r="SKP449" s="28"/>
      <c r="SKQ449" s="28"/>
      <c r="SKR449" s="28"/>
      <c r="SKS449" s="28"/>
      <c r="SKT449" s="28"/>
      <c r="SKU449" s="28"/>
      <c r="SKV449" s="28"/>
      <c r="SKW449" s="28"/>
      <c r="SKX449" s="28"/>
      <c r="SKY449" s="28"/>
      <c r="SKZ449" s="28"/>
      <c r="SLA449" s="28"/>
      <c r="SLB449" s="28"/>
      <c r="SLC449" s="28"/>
      <c r="SLD449" s="28"/>
      <c r="SLE449" s="28"/>
      <c r="SLF449" s="28"/>
      <c r="SLG449" s="28"/>
      <c r="SLH449" s="28"/>
      <c r="SLI449" s="28"/>
      <c r="SLJ449" s="28"/>
      <c r="SLK449" s="28"/>
      <c r="SLL449" s="28"/>
      <c r="SLM449" s="28"/>
      <c r="SLN449" s="28"/>
      <c r="SLO449" s="28"/>
      <c r="SLP449" s="28"/>
      <c r="SLQ449" s="28"/>
      <c r="SLR449" s="28"/>
      <c r="SLS449" s="28"/>
      <c r="SLT449" s="28"/>
      <c r="SLU449" s="28"/>
      <c r="SLV449" s="28"/>
      <c r="SLW449" s="28"/>
      <c r="SLX449" s="28"/>
      <c r="SLY449" s="28"/>
      <c r="SLZ449" s="28"/>
      <c r="SMA449" s="28"/>
      <c r="SMB449" s="28"/>
      <c r="SMC449" s="28"/>
      <c r="SMD449" s="28"/>
      <c r="SME449" s="28"/>
      <c r="SMF449" s="28"/>
      <c r="SMG449" s="28"/>
      <c r="SMH449" s="28"/>
      <c r="SMI449" s="28"/>
      <c r="SMJ449" s="28"/>
      <c r="SMK449" s="28"/>
      <c r="SML449" s="28"/>
      <c r="SMM449" s="28"/>
      <c r="SMN449" s="28"/>
      <c r="SMO449" s="28"/>
      <c r="SMP449" s="28"/>
      <c r="SMQ449" s="28"/>
      <c r="SMR449" s="28"/>
      <c r="SMS449" s="28"/>
      <c r="SMT449" s="28"/>
      <c r="SMU449" s="28"/>
      <c r="SMV449" s="28"/>
      <c r="SMW449" s="28"/>
      <c r="SMX449" s="28"/>
      <c r="SMY449" s="28"/>
      <c r="SMZ449" s="28"/>
      <c r="SNA449" s="28"/>
      <c r="SNB449" s="28"/>
      <c r="SNC449" s="28"/>
      <c r="SND449" s="28"/>
      <c r="SNE449" s="28"/>
      <c r="SNF449" s="28"/>
      <c r="SNG449" s="28"/>
      <c r="SNH449" s="28"/>
      <c r="SNI449" s="28"/>
      <c r="SNJ449" s="28"/>
      <c r="SNK449" s="28"/>
      <c r="SNL449" s="28"/>
      <c r="SNM449" s="28"/>
      <c r="SNN449" s="28"/>
      <c r="SNO449" s="28"/>
      <c r="SNP449" s="28"/>
      <c r="SNQ449" s="28"/>
      <c r="SNR449" s="28"/>
      <c r="SNS449" s="28"/>
      <c r="SNT449" s="28"/>
      <c r="SNU449" s="28"/>
      <c r="SNV449" s="28"/>
      <c r="SNW449" s="28"/>
      <c r="SNX449" s="28"/>
      <c r="SNY449" s="28"/>
      <c r="SNZ449" s="28"/>
      <c r="SOA449" s="28"/>
      <c r="SOB449" s="28"/>
      <c r="SOC449" s="28"/>
      <c r="SOD449" s="28"/>
      <c r="SOE449" s="28"/>
      <c r="SOF449" s="28"/>
      <c r="SOG449" s="28"/>
      <c r="SOH449" s="28"/>
      <c r="SOI449" s="28"/>
      <c r="SOJ449" s="28"/>
      <c r="SOK449" s="28"/>
      <c r="SOL449" s="28"/>
      <c r="SOM449" s="28"/>
      <c r="SON449" s="28"/>
      <c r="SOO449" s="28"/>
      <c r="SOP449" s="28"/>
      <c r="SOQ449" s="28"/>
      <c r="SOR449" s="28"/>
      <c r="SOS449" s="28"/>
      <c r="SOT449" s="28"/>
      <c r="SOU449" s="28"/>
      <c r="SOV449" s="28"/>
      <c r="SOW449" s="28"/>
      <c r="SOX449" s="28"/>
      <c r="SOY449" s="28"/>
      <c r="SOZ449" s="28"/>
      <c r="SPA449" s="28"/>
      <c r="SPB449" s="28"/>
      <c r="SPC449" s="28"/>
      <c r="SPD449" s="28"/>
      <c r="SPE449" s="28"/>
      <c r="SPF449" s="28"/>
      <c r="SPG449" s="28"/>
      <c r="SPH449" s="28"/>
      <c r="SPI449" s="28"/>
      <c r="SPJ449" s="28"/>
      <c r="SPK449" s="28"/>
      <c r="SPL449" s="28"/>
      <c r="SPM449" s="28"/>
      <c r="SPN449" s="28"/>
      <c r="SPO449" s="28"/>
      <c r="SPP449" s="28"/>
      <c r="SPQ449" s="28"/>
      <c r="SPR449" s="28"/>
      <c r="SPS449" s="28"/>
      <c r="SPT449" s="28"/>
      <c r="SPU449" s="28"/>
      <c r="SPV449" s="28"/>
      <c r="SPW449" s="28"/>
      <c r="SPX449" s="28"/>
      <c r="SPY449" s="28"/>
      <c r="SPZ449" s="28"/>
      <c r="SQA449" s="28"/>
      <c r="SQB449" s="28"/>
      <c r="SQC449" s="28"/>
      <c r="SQD449" s="28"/>
      <c r="SQE449" s="28"/>
      <c r="SQF449" s="28"/>
      <c r="SQG449" s="28"/>
      <c r="SQH449" s="28"/>
      <c r="SQI449" s="28"/>
      <c r="SQJ449" s="28"/>
      <c r="SQK449" s="28"/>
      <c r="SQL449" s="28"/>
      <c r="SQM449" s="28"/>
      <c r="SQN449" s="28"/>
      <c r="SQO449" s="28"/>
      <c r="SQP449" s="28"/>
      <c r="SQQ449" s="28"/>
      <c r="SQR449" s="28"/>
      <c r="SQS449" s="28"/>
      <c r="SQT449" s="28"/>
      <c r="SQU449" s="28"/>
      <c r="SQV449" s="28"/>
      <c r="SQW449" s="28"/>
      <c r="SQX449" s="28"/>
      <c r="SQY449" s="28"/>
      <c r="SQZ449" s="28"/>
      <c r="SRA449" s="28"/>
      <c r="SRB449" s="28"/>
      <c r="SRC449" s="28"/>
      <c r="SRD449" s="28"/>
      <c r="SRE449" s="28"/>
      <c r="SRF449" s="28"/>
      <c r="SRG449" s="28"/>
      <c r="SRH449" s="28"/>
      <c r="SRI449" s="28"/>
      <c r="SRJ449" s="28"/>
      <c r="SRK449" s="28"/>
      <c r="SRL449" s="28"/>
      <c r="SRM449" s="28"/>
      <c r="SRN449" s="28"/>
      <c r="SRO449" s="28"/>
      <c r="SRP449" s="28"/>
      <c r="SRQ449" s="28"/>
      <c r="SRR449" s="28"/>
      <c r="SRS449" s="28"/>
      <c r="SRT449" s="28"/>
      <c r="SRU449" s="28"/>
      <c r="SRV449" s="28"/>
      <c r="SRW449" s="28"/>
      <c r="SRX449" s="28"/>
      <c r="SRY449" s="28"/>
      <c r="SRZ449" s="28"/>
      <c r="SSA449" s="28"/>
      <c r="SSB449" s="28"/>
      <c r="SSC449" s="28"/>
      <c r="SSD449" s="28"/>
      <c r="SSE449" s="28"/>
      <c r="SSF449" s="28"/>
      <c r="SSG449" s="28"/>
      <c r="SSH449" s="28"/>
      <c r="SSI449" s="28"/>
      <c r="SSJ449" s="28"/>
      <c r="SSK449" s="28"/>
      <c r="SSL449" s="28"/>
      <c r="SSM449" s="28"/>
      <c r="SSN449" s="28"/>
      <c r="SSO449" s="28"/>
      <c r="SSP449" s="28"/>
      <c r="SSQ449" s="28"/>
      <c r="SSR449" s="28"/>
      <c r="SSS449" s="28"/>
      <c r="SST449" s="28"/>
      <c r="SSU449" s="28"/>
      <c r="SSV449" s="28"/>
      <c r="SSW449" s="28"/>
      <c r="SSX449" s="28"/>
      <c r="SSY449" s="28"/>
      <c r="SSZ449" s="28"/>
      <c r="STA449" s="28"/>
      <c r="STB449" s="28"/>
      <c r="STC449" s="28"/>
      <c r="STD449" s="28"/>
      <c r="STE449" s="28"/>
      <c r="STF449" s="28"/>
      <c r="STG449" s="28"/>
      <c r="STH449" s="28"/>
      <c r="STI449" s="28"/>
      <c r="STJ449" s="28"/>
      <c r="STK449" s="28"/>
      <c r="STL449" s="28"/>
      <c r="STM449" s="28"/>
      <c r="STN449" s="28"/>
      <c r="STO449" s="28"/>
      <c r="STP449" s="28"/>
      <c r="STQ449" s="28"/>
      <c r="STR449" s="28"/>
      <c r="STS449" s="28"/>
      <c r="STT449" s="28"/>
      <c r="STU449" s="28"/>
      <c r="STV449" s="28"/>
      <c r="STW449" s="28"/>
      <c r="STX449" s="28"/>
      <c r="STY449" s="28"/>
      <c r="STZ449" s="28"/>
      <c r="SUA449" s="28"/>
      <c r="SUB449" s="28"/>
      <c r="SUC449" s="28"/>
      <c r="SUD449" s="28"/>
      <c r="SUE449" s="28"/>
      <c r="SUF449" s="28"/>
      <c r="SUG449" s="28"/>
      <c r="SUH449" s="28"/>
      <c r="SUI449" s="28"/>
      <c r="SUJ449" s="28"/>
      <c r="SUK449" s="28"/>
      <c r="SUL449" s="28"/>
      <c r="SUM449" s="28"/>
      <c r="SUN449" s="28"/>
      <c r="SUO449" s="28"/>
      <c r="SUP449" s="28"/>
      <c r="SUQ449" s="28"/>
      <c r="SUR449" s="28"/>
      <c r="SUS449" s="28"/>
      <c r="SUT449" s="28"/>
      <c r="SUU449" s="28"/>
      <c r="SUV449" s="28"/>
      <c r="SUW449" s="28"/>
      <c r="SUX449" s="28"/>
      <c r="SUY449" s="28"/>
      <c r="SUZ449" s="28"/>
      <c r="SVA449" s="28"/>
      <c r="SVB449" s="28"/>
      <c r="SVC449" s="28"/>
      <c r="SVD449" s="28"/>
      <c r="SVE449" s="28"/>
      <c r="SVF449" s="28"/>
      <c r="SVG449" s="28"/>
      <c r="SVH449" s="28"/>
      <c r="SVI449" s="28"/>
      <c r="SVJ449" s="28"/>
      <c r="SVK449" s="28"/>
      <c r="SVL449" s="28"/>
      <c r="SVM449" s="28"/>
      <c r="SVN449" s="28"/>
      <c r="SVO449" s="28"/>
      <c r="SVP449" s="28"/>
      <c r="SVQ449" s="28"/>
      <c r="SVR449" s="28"/>
      <c r="SVS449" s="28"/>
      <c r="SVT449" s="28"/>
      <c r="SVU449" s="28"/>
      <c r="SVV449" s="28"/>
      <c r="SVW449" s="28"/>
      <c r="SVX449" s="28"/>
      <c r="SVY449" s="28"/>
      <c r="SVZ449" s="28"/>
      <c r="SWA449" s="28"/>
      <c r="SWB449" s="28"/>
      <c r="SWC449" s="28"/>
      <c r="SWD449" s="28"/>
      <c r="SWE449" s="28"/>
      <c r="SWF449" s="28"/>
      <c r="SWG449" s="28"/>
      <c r="SWH449" s="28"/>
      <c r="SWI449" s="28"/>
      <c r="SWJ449" s="28"/>
      <c r="SWK449" s="28"/>
      <c r="SWL449" s="28"/>
      <c r="SWM449" s="28"/>
      <c r="SWN449" s="28"/>
      <c r="SWO449" s="28"/>
      <c r="SWP449" s="28"/>
      <c r="SWQ449" s="28"/>
      <c r="SWR449" s="28"/>
      <c r="SWS449" s="28"/>
      <c r="SWT449" s="28"/>
      <c r="SWU449" s="28"/>
      <c r="SWV449" s="28"/>
      <c r="SWW449" s="28"/>
      <c r="SWX449" s="28"/>
      <c r="SWY449" s="28"/>
      <c r="SWZ449" s="28"/>
      <c r="SXA449" s="28"/>
      <c r="SXB449" s="28"/>
      <c r="SXC449" s="28"/>
      <c r="SXD449" s="28"/>
      <c r="SXE449" s="28"/>
      <c r="SXF449" s="28"/>
      <c r="SXG449" s="28"/>
      <c r="SXH449" s="28"/>
      <c r="SXI449" s="28"/>
      <c r="SXJ449" s="28"/>
      <c r="SXK449" s="28"/>
      <c r="SXL449" s="28"/>
      <c r="SXM449" s="28"/>
      <c r="SXN449" s="28"/>
      <c r="SXO449" s="28"/>
      <c r="SXP449" s="28"/>
      <c r="SXQ449" s="28"/>
      <c r="SXR449" s="28"/>
      <c r="SXS449" s="28"/>
      <c r="SXT449" s="28"/>
      <c r="SXU449" s="28"/>
      <c r="SXV449" s="28"/>
      <c r="SXW449" s="28"/>
      <c r="SXX449" s="28"/>
      <c r="SXY449" s="28"/>
      <c r="SXZ449" s="28"/>
      <c r="SYA449" s="28"/>
      <c r="SYB449" s="28"/>
      <c r="SYC449" s="28"/>
      <c r="SYD449" s="28"/>
      <c r="SYE449" s="28"/>
      <c r="SYF449" s="28"/>
      <c r="SYG449" s="28"/>
      <c r="SYH449" s="28"/>
      <c r="SYI449" s="28"/>
      <c r="SYJ449" s="28"/>
      <c r="SYK449" s="28"/>
      <c r="SYL449" s="28"/>
      <c r="SYM449" s="28"/>
      <c r="SYN449" s="28"/>
      <c r="SYO449" s="28"/>
      <c r="SYP449" s="28"/>
      <c r="SYQ449" s="28"/>
      <c r="SYR449" s="28"/>
      <c r="SYS449" s="28"/>
      <c r="SYT449" s="28"/>
      <c r="SYU449" s="28"/>
      <c r="SYV449" s="28"/>
      <c r="SYW449" s="28"/>
      <c r="SYX449" s="28"/>
      <c r="SYY449" s="28"/>
      <c r="SYZ449" s="28"/>
      <c r="SZA449" s="28"/>
      <c r="SZB449" s="28"/>
      <c r="SZC449" s="28"/>
      <c r="SZD449" s="28"/>
      <c r="SZE449" s="28"/>
      <c r="SZF449" s="28"/>
      <c r="SZG449" s="28"/>
      <c r="SZH449" s="28"/>
      <c r="SZI449" s="28"/>
      <c r="SZJ449" s="28"/>
      <c r="SZK449" s="28"/>
      <c r="SZL449" s="28"/>
      <c r="SZM449" s="28"/>
      <c r="SZN449" s="28"/>
      <c r="SZO449" s="28"/>
      <c r="SZP449" s="28"/>
      <c r="SZQ449" s="28"/>
      <c r="SZR449" s="28"/>
      <c r="SZS449" s="28"/>
      <c r="SZT449" s="28"/>
      <c r="SZU449" s="28"/>
      <c r="SZV449" s="28"/>
      <c r="SZW449" s="28"/>
      <c r="SZX449" s="28"/>
      <c r="SZY449" s="28"/>
      <c r="SZZ449" s="28"/>
      <c r="TAA449" s="28"/>
      <c r="TAB449" s="28"/>
      <c r="TAC449" s="28"/>
      <c r="TAD449" s="28"/>
      <c r="TAE449" s="28"/>
      <c r="TAF449" s="28"/>
      <c r="TAG449" s="28"/>
      <c r="TAH449" s="28"/>
      <c r="TAI449" s="28"/>
      <c r="TAJ449" s="28"/>
      <c r="TAK449" s="28"/>
      <c r="TAL449" s="28"/>
      <c r="TAM449" s="28"/>
      <c r="TAN449" s="28"/>
      <c r="TAO449" s="28"/>
      <c r="TAP449" s="28"/>
      <c r="TAQ449" s="28"/>
      <c r="TAR449" s="28"/>
      <c r="TAS449" s="28"/>
      <c r="TAT449" s="28"/>
      <c r="TAU449" s="28"/>
      <c r="TAV449" s="28"/>
      <c r="TAW449" s="28"/>
      <c r="TAX449" s="28"/>
      <c r="TAY449" s="28"/>
      <c r="TAZ449" s="28"/>
      <c r="TBA449" s="28"/>
      <c r="TBB449" s="28"/>
      <c r="TBC449" s="28"/>
      <c r="TBD449" s="28"/>
      <c r="TBE449" s="28"/>
      <c r="TBF449" s="28"/>
      <c r="TBG449" s="28"/>
      <c r="TBH449" s="28"/>
      <c r="TBI449" s="28"/>
      <c r="TBJ449" s="28"/>
      <c r="TBK449" s="28"/>
      <c r="TBL449" s="28"/>
      <c r="TBM449" s="28"/>
      <c r="TBN449" s="28"/>
      <c r="TBO449" s="28"/>
      <c r="TBP449" s="28"/>
      <c r="TBQ449" s="28"/>
      <c r="TBR449" s="28"/>
      <c r="TBS449" s="28"/>
      <c r="TBT449" s="28"/>
      <c r="TBU449" s="28"/>
      <c r="TBV449" s="28"/>
      <c r="TBW449" s="28"/>
      <c r="TBX449" s="28"/>
      <c r="TBY449" s="28"/>
      <c r="TBZ449" s="28"/>
      <c r="TCA449" s="28"/>
      <c r="TCB449" s="28"/>
      <c r="TCC449" s="28"/>
      <c r="TCD449" s="28"/>
      <c r="TCE449" s="28"/>
      <c r="TCF449" s="28"/>
      <c r="TCG449" s="28"/>
      <c r="TCH449" s="28"/>
      <c r="TCI449" s="28"/>
      <c r="TCJ449" s="28"/>
      <c r="TCK449" s="28"/>
      <c r="TCL449" s="28"/>
      <c r="TCM449" s="28"/>
      <c r="TCN449" s="28"/>
      <c r="TCO449" s="28"/>
      <c r="TCP449" s="28"/>
      <c r="TCQ449" s="28"/>
      <c r="TCR449" s="28"/>
      <c r="TCS449" s="28"/>
      <c r="TCT449" s="28"/>
      <c r="TCU449" s="28"/>
      <c r="TCV449" s="28"/>
      <c r="TCW449" s="28"/>
      <c r="TCX449" s="28"/>
      <c r="TCY449" s="28"/>
      <c r="TCZ449" s="28"/>
      <c r="TDA449" s="28"/>
      <c r="TDB449" s="28"/>
      <c r="TDC449" s="28"/>
      <c r="TDD449" s="28"/>
      <c r="TDE449" s="28"/>
      <c r="TDF449" s="28"/>
      <c r="TDG449" s="28"/>
      <c r="TDH449" s="28"/>
      <c r="TDI449" s="28"/>
      <c r="TDJ449" s="28"/>
      <c r="TDK449" s="28"/>
      <c r="TDL449" s="28"/>
      <c r="TDM449" s="28"/>
      <c r="TDN449" s="28"/>
      <c r="TDO449" s="28"/>
      <c r="TDP449" s="28"/>
      <c r="TDQ449" s="28"/>
      <c r="TDR449" s="28"/>
      <c r="TDS449" s="28"/>
      <c r="TDT449" s="28"/>
      <c r="TDU449" s="28"/>
      <c r="TDV449" s="28"/>
      <c r="TDW449" s="28"/>
      <c r="TDX449" s="28"/>
      <c r="TDY449" s="28"/>
      <c r="TDZ449" s="28"/>
      <c r="TEA449" s="28"/>
      <c r="TEB449" s="28"/>
      <c r="TEC449" s="28"/>
      <c r="TED449" s="28"/>
      <c r="TEE449" s="28"/>
      <c r="TEF449" s="28"/>
      <c r="TEG449" s="28"/>
      <c r="TEH449" s="28"/>
      <c r="TEI449" s="28"/>
      <c r="TEJ449" s="28"/>
      <c r="TEK449" s="28"/>
      <c r="TEL449" s="28"/>
      <c r="TEM449" s="28"/>
      <c r="TEN449" s="28"/>
      <c r="TEO449" s="28"/>
      <c r="TEP449" s="28"/>
      <c r="TEQ449" s="28"/>
      <c r="TER449" s="28"/>
      <c r="TES449" s="28"/>
      <c r="TET449" s="28"/>
      <c r="TEU449" s="28"/>
      <c r="TEV449" s="28"/>
      <c r="TEW449" s="28"/>
      <c r="TEX449" s="28"/>
      <c r="TEY449" s="28"/>
      <c r="TEZ449" s="28"/>
      <c r="TFA449" s="28"/>
      <c r="TFB449" s="28"/>
      <c r="TFC449" s="28"/>
      <c r="TFD449" s="28"/>
      <c r="TFE449" s="28"/>
      <c r="TFF449" s="28"/>
      <c r="TFG449" s="28"/>
      <c r="TFH449" s="28"/>
      <c r="TFI449" s="28"/>
      <c r="TFJ449" s="28"/>
      <c r="TFK449" s="28"/>
      <c r="TFL449" s="28"/>
      <c r="TFM449" s="28"/>
      <c r="TFN449" s="28"/>
      <c r="TFO449" s="28"/>
      <c r="TFP449" s="28"/>
      <c r="TFQ449" s="28"/>
      <c r="TFR449" s="28"/>
      <c r="TFS449" s="28"/>
      <c r="TFT449" s="28"/>
      <c r="TFU449" s="28"/>
      <c r="TFV449" s="28"/>
      <c r="TFW449" s="28"/>
      <c r="TFX449" s="28"/>
      <c r="TFY449" s="28"/>
      <c r="TFZ449" s="28"/>
      <c r="TGA449" s="28"/>
      <c r="TGB449" s="28"/>
      <c r="TGC449" s="28"/>
      <c r="TGD449" s="28"/>
      <c r="TGE449" s="28"/>
      <c r="TGF449" s="28"/>
      <c r="TGG449" s="28"/>
      <c r="TGH449" s="28"/>
      <c r="TGI449" s="28"/>
      <c r="TGJ449" s="28"/>
      <c r="TGK449" s="28"/>
      <c r="TGL449" s="28"/>
      <c r="TGM449" s="28"/>
      <c r="TGN449" s="28"/>
      <c r="TGO449" s="28"/>
      <c r="TGP449" s="28"/>
      <c r="TGQ449" s="28"/>
      <c r="TGR449" s="28"/>
      <c r="TGS449" s="28"/>
      <c r="TGT449" s="28"/>
      <c r="TGU449" s="28"/>
      <c r="TGV449" s="28"/>
      <c r="TGW449" s="28"/>
      <c r="TGX449" s="28"/>
      <c r="TGY449" s="28"/>
      <c r="TGZ449" s="28"/>
      <c r="THA449" s="28"/>
      <c r="THB449" s="28"/>
      <c r="THC449" s="28"/>
      <c r="THD449" s="28"/>
      <c r="THE449" s="28"/>
      <c r="THF449" s="28"/>
      <c r="THG449" s="28"/>
      <c r="THH449" s="28"/>
      <c r="THI449" s="28"/>
      <c r="THJ449" s="28"/>
      <c r="THK449" s="28"/>
      <c r="THL449" s="28"/>
      <c r="THM449" s="28"/>
      <c r="THN449" s="28"/>
      <c r="THO449" s="28"/>
      <c r="THP449" s="28"/>
      <c r="THQ449" s="28"/>
      <c r="THR449" s="28"/>
      <c r="THS449" s="28"/>
      <c r="THT449" s="28"/>
      <c r="THU449" s="28"/>
      <c r="THV449" s="28"/>
      <c r="THW449" s="28"/>
      <c r="THX449" s="28"/>
      <c r="THY449" s="28"/>
      <c r="THZ449" s="28"/>
      <c r="TIA449" s="28"/>
      <c r="TIB449" s="28"/>
      <c r="TIC449" s="28"/>
      <c r="TID449" s="28"/>
      <c r="TIE449" s="28"/>
      <c r="TIF449" s="28"/>
      <c r="TIG449" s="28"/>
      <c r="TIH449" s="28"/>
      <c r="TII449" s="28"/>
      <c r="TIJ449" s="28"/>
      <c r="TIK449" s="28"/>
      <c r="TIL449" s="28"/>
      <c r="TIM449" s="28"/>
      <c r="TIN449" s="28"/>
      <c r="TIO449" s="28"/>
      <c r="TIP449" s="28"/>
      <c r="TIQ449" s="28"/>
      <c r="TIR449" s="28"/>
      <c r="TIS449" s="28"/>
      <c r="TIT449" s="28"/>
      <c r="TIU449" s="28"/>
      <c r="TIV449" s="28"/>
      <c r="TIW449" s="28"/>
      <c r="TIX449" s="28"/>
      <c r="TIY449" s="28"/>
      <c r="TIZ449" s="28"/>
      <c r="TJA449" s="28"/>
      <c r="TJB449" s="28"/>
      <c r="TJC449" s="28"/>
      <c r="TJD449" s="28"/>
      <c r="TJE449" s="28"/>
      <c r="TJF449" s="28"/>
      <c r="TJG449" s="28"/>
      <c r="TJH449" s="28"/>
      <c r="TJI449" s="28"/>
      <c r="TJJ449" s="28"/>
      <c r="TJK449" s="28"/>
      <c r="TJL449" s="28"/>
      <c r="TJM449" s="28"/>
      <c r="TJN449" s="28"/>
      <c r="TJO449" s="28"/>
      <c r="TJP449" s="28"/>
      <c r="TJQ449" s="28"/>
      <c r="TJR449" s="28"/>
      <c r="TJS449" s="28"/>
      <c r="TJT449" s="28"/>
      <c r="TJU449" s="28"/>
      <c r="TJV449" s="28"/>
      <c r="TJW449" s="28"/>
      <c r="TJX449" s="28"/>
      <c r="TJY449" s="28"/>
      <c r="TJZ449" s="28"/>
      <c r="TKA449" s="28"/>
      <c r="TKB449" s="28"/>
      <c r="TKC449" s="28"/>
      <c r="TKD449" s="28"/>
      <c r="TKE449" s="28"/>
      <c r="TKF449" s="28"/>
      <c r="TKG449" s="28"/>
      <c r="TKH449" s="28"/>
      <c r="TKI449" s="28"/>
      <c r="TKJ449" s="28"/>
      <c r="TKK449" s="28"/>
      <c r="TKL449" s="28"/>
      <c r="TKM449" s="28"/>
      <c r="TKN449" s="28"/>
      <c r="TKO449" s="28"/>
      <c r="TKP449" s="28"/>
      <c r="TKQ449" s="28"/>
      <c r="TKR449" s="28"/>
      <c r="TKS449" s="28"/>
      <c r="TKT449" s="28"/>
      <c r="TKU449" s="28"/>
      <c r="TKV449" s="28"/>
      <c r="TKW449" s="28"/>
      <c r="TKX449" s="28"/>
      <c r="TKY449" s="28"/>
      <c r="TKZ449" s="28"/>
      <c r="TLA449" s="28"/>
      <c r="TLB449" s="28"/>
      <c r="TLC449" s="28"/>
      <c r="TLD449" s="28"/>
      <c r="TLE449" s="28"/>
      <c r="TLF449" s="28"/>
      <c r="TLG449" s="28"/>
      <c r="TLH449" s="28"/>
      <c r="TLI449" s="28"/>
      <c r="TLJ449" s="28"/>
      <c r="TLK449" s="28"/>
      <c r="TLL449" s="28"/>
      <c r="TLM449" s="28"/>
      <c r="TLN449" s="28"/>
      <c r="TLO449" s="28"/>
      <c r="TLP449" s="28"/>
      <c r="TLQ449" s="28"/>
      <c r="TLR449" s="28"/>
      <c r="TLS449" s="28"/>
      <c r="TLT449" s="28"/>
      <c r="TLU449" s="28"/>
      <c r="TLV449" s="28"/>
      <c r="TLW449" s="28"/>
      <c r="TLX449" s="28"/>
      <c r="TLY449" s="28"/>
      <c r="TLZ449" s="28"/>
      <c r="TMA449" s="28"/>
      <c r="TMB449" s="28"/>
      <c r="TMC449" s="28"/>
      <c r="TMD449" s="28"/>
      <c r="TME449" s="28"/>
      <c r="TMF449" s="28"/>
      <c r="TMG449" s="28"/>
      <c r="TMH449" s="28"/>
      <c r="TMI449" s="28"/>
      <c r="TMJ449" s="28"/>
      <c r="TMK449" s="28"/>
      <c r="TML449" s="28"/>
      <c r="TMM449" s="28"/>
      <c r="TMN449" s="28"/>
      <c r="TMO449" s="28"/>
      <c r="TMP449" s="28"/>
      <c r="TMQ449" s="28"/>
      <c r="TMR449" s="28"/>
      <c r="TMS449" s="28"/>
      <c r="TMT449" s="28"/>
      <c r="TMU449" s="28"/>
      <c r="TMV449" s="28"/>
      <c r="TMW449" s="28"/>
      <c r="TMX449" s="28"/>
      <c r="TMY449" s="28"/>
      <c r="TMZ449" s="28"/>
      <c r="TNA449" s="28"/>
      <c r="TNB449" s="28"/>
      <c r="TNC449" s="28"/>
      <c r="TND449" s="28"/>
      <c r="TNE449" s="28"/>
      <c r="TNF449" s="28"/>
      <c r="TNG449" s="28"/>
      <c r="TNH449" s="28"/>
      <c r="TNI449" s="28"/>
      <c r="TNJ449" s="28"/>
      <c r="TNK449" s="28"/>
      <c r="TNL449" s="28"/>
      <c r="TNM449" s="28"/>
      <c r="TNN449" s="28"/>
      <c r="TNO449" s="28"/>
      <c r="TNP449" s="28"/>
      <c r="TNQ449" s="28"/>
      <c r="TNR449" s="28"/>
      <c r="TNS449" s="28"/>
      <c r="TNT449" s="28"/>
      <c r="TNU449" s="28"/>
      <c r="TNV449" s="28"/>
      <c r="TNW449" s="28"/>
      <c r="TNX449" s="28"/>
      <c r="TNY449" s="28"/>
      <c r="TNZ449" s="28"/>
      <c r="TOA449" s="28"/>
      <c r="TOB449" s="28"/>
      <c r="TOC449" s="28"/>
      <c r="TOD449" s="28"/>
      <c r="TOE449" s="28"/>
      <c r="TOF449" s="28"/>
      <c r="TOG449" s="28"/>
      <c r="TOH449" s="28"/>
      <c r="TOI449" s="28"/>
      <c r="TOJ449" s="28"/>
      <c r="TOK449" s="28"/>
      <c r="TOL449" s="28"/>
      <c r="TOM449" s="28"/>
      <c r="TON449" s="28"/>
      <c r="TOO449" s="28"/>
      <c r="TOP449" s="28"/>
      <c r="TOQ449" s="28"/>
      <c r="TOR449" s="28"/>
      <c r="TOS449" s="28"/>
      <c r="TOT449" s="28"/>
      <c r="TOU449" s="28"/>
      <c r="TOV449" s="28"/>
      <c r="TOW449" s="28"/>
      <c r="TOX449" s="28"/>
      <c r="TOY449" s="28"/>
      <c r="TOZ449" s="28"/>
      <c r="TPA449" s="28"/>
      <c r="TPB449" s="28"/>
      <c r="TPC449" s="28"/>
      <c r="TPD449" s="28"/>
      <c r="TPE449" s="28"/>
      <c r="TPF449" s="28"/>
      <c r="TPG449" s="28"/>
      <c r="TPH449" s="28"/>
      <c r="TPI449" s="28"/>
      <c r="TPJ449" s="28"/>
      <c r="TPK449" s="28"/>
      <c r="TPL449" s="28"/>
      <c r="TPM449" s="28"/>
      <c r="TPN449" s="28"/>
      <c r="TPO449" s="28"/>
      <c r="TPP449" s="28"/>
      <c r="TPQ449" s="28"/>
      <c r="TPR449" s="28"/>
      <c r="TPS449" s="28"/>
      <c r="TPT449" s="28"/>
      <c r="TPU449" s="28"/>
      <c r="TPV449" s="28"/>
      <c r="TPW449" s="28"/>
      <c r="TPX449" s="28"/>
      <c r="TPY449" s="28"/>
      <c r="TPZ449" s="28"/>
      <c r="TQA449" s="28"/>
      <c r="TQB449" s="28"/>
      <c r="TQC449" s="28"/>
      <c r="TQD449" s="28"/>
      <c r="TQE449" s="28"/>
      <c r="TQF449" s="28"/>
      <c r="TQG449" s="28"/>
      <c r="TQH449" s="28"/>
      <c r="TQI449" s="28"/>
      <c r="TQJ449" s="28"/>
      <c r="TQK449" s="28"/>
      <c r="TQL449" s="28"/>
      <c r="TQM449" s="28"/>
      <c r="TQN449" s="28"/>
      <c r="TQO449" s="28"/>
      <c r="TQP449" s="28"/>
      <c r="TQQ449" s="28"/>
      <c r="TQR449" s="28"/>
      <c r="TQS449" s="28"/>
      <c r="TQT449" s="28"/>
      <c r="TQU449" s="28"/>
      <c r="TQV449" s="28"/>
      <c r="TQW449" s="28"/>
      <c r="TQX449" s="28"/>
      <c r="TQY449" s="28"/>
      <c r="TQZ449" s="28"/>
      <c r="TRA449" s="28"/>
      <c r="TRB449" s="28"/>
      <c r="TRC449" s="28"/>
      <c r="TRD449" s="28"/>
      <c r="TRE449" s="28"/>
      <c r="TRF449" s="28"/>
      <c r="TRG449" s="28"/>
      <c r="TRH449" s="28"/>
      <c r="TRI449" s="28"/>
      <c r="TRJ449" s="28"/>
      <c r="TRK449" s="28"/>
      <c r="TRL449" s="28"/>
      <c r="TRM449" s="28"/>
      <c r="TRN449" s="28"/>
      <c r="TRO449" s="28"/>
      <c r="TRP449" s="28"/>
      <c r="TRQ449" s="28"/>
      <c r="TRR449" s="28"/>
      <c r="TRS449" s="28"/>
      <c r="TRT449" s="28"/>
      <c r="TRU449" s="28"/>
      <c r="TRV449" s="28"/>
      <c r="TRW449" s="28"/>
      <c r="TRX449" s="28"/>
      <c r="TRY449" s="28"/>
      <c r="TRZ449" s="28"/>
      <c r="TSA449" s="28"/>
      <c r="TSB449" s="28"/>
      <c r="TSC449" s="28"/>
      <c r="TSD449" s="28"/>
      <c r="TSE449" s="28"/>
      <c r="TSF449" s="28"/>
      <c r="TSG449" s="28"/>
      <c r="TSH449" s="28"/>
      <c r="TSI449" s="28"/>
      <c r="TSJ449" s="28"/>
      <c r="TSK449" s="28"/>
      <c r="TSL449" s="28"/>
      <c r="TSM449" s="28"/>
      <c r="TSN449" s="28"/>
      <c r="TSO449" s="28"/>
      <c r="TSP449" s="28"/>
      <c r="TSQ449" s="28"/>
      <c r="TSR449" s="28"/>
      <c r="TSS449" s="28"/>
      <c r="TST449" s="28"/>
      <c r="TSU449" s="28"/>
      <c r="TSV449" s="28"/>
      <c r="TSW449" s="28"/>
      <c r="TSX449" s="28"/>
      <c r="TSY449" s="28"/>
      <c r="TSZ449" s="28"/>
      <c r="TTA449" s="28"/>
      <c r="TTB449" s="28"/>
      <c r="TTC449" s="28"/>
      <c r="TTD449" s="28"/>
      <c r="TTE449" s="28"/>
      <c r="TTF449" s="28"/>
      <c r="TTG449" s="28"/>
      <c r="TTH449" s="28"/>
      <c r="TTI449" s="28"/>
      <c r="TTJ449" s="28"/>
      <c r="TTK449" s="28"/>
      <c r="TTL449" s="28"/>
      <c r="TTM449" s="28"/>
      <c r="TTN449" s="28"/>
      <c r="TTO449" s="28"/>
      <c r="TTP449" s="28"/>
      <c r="TTQ449" s="28"/>
      <c r="TTR449" s="28"/>
      <c r="TTS449" s="28"/>
      <c r="TTT449" s="28"/>
      <c r="TTU449" s="28"/>
      <c r="TTV449" s="28"/>
      <c r="TTW449" s="28"/>
      <c r="TTX449" s="28"/>
      <c r="TTY449" s="28"/>
      <c r="TTZ449" s="28"/>
      <c r="TUA449" s="28"/>
      <c r="TUB449" s="28"/>
      <c r="TUC449" s="28"/>
      <c r="TUD449" s="28"/>
      <c r="TUE449" s="28"/>
      <c r="TUF449" s="28"/>
      <c r="TUG449" s="28"/>
      <c r="TUH449" s="28"/>
      <c r="TUI449" s="28"/>
      <c r="TUJ449" s="28"/>
      <c r="TUK449" s="28"/>
      <c r="TUL449" s="28"/>
      <c r="TUM449" s="28"/>
      <c r="TUN449" s="28"/>
      <c r="TUO449" s="28"/>
      <c r="TUP449" s="28"/>
      <c r="TUQ449" s="28"/>
      <c r="TUR449" s="28"/>
      <c r="TUS449" s="28"/>
      <c r="TUT449" s="28"/>
      <c r="TUU449" s="28"/>
      <c r="TUV449" s="28"/>
      <c r="TUW449" s="28"/>
      <c r="TUX449" s="28"/>
      <c r="TUY449" s="28"/>
      <c r="TUZ449" s="28"/>
      <c r="TVA449" s="28"/>
      <c r="TVB449" s="28"/>
      <c r="TVC449" s="28"/>
      <c r="TVD449" s="28"/>
      <c r="TVE449" s="28"/>
      <c r="TVF449" s="28"/>
      <c r="TVG449" s="28"/>
      <c r="TVH449" s="28"/>
      <c r="TVI449" s="28"/>
      <c r="TVJ449" s="28"/>
      <c r="TVK449" s="28"/>
      <c r="TVL449" s="28"/>
      <c r="TVM449" s="28"/>
      <c r="TVN449" s="28"/>
      <c r="TVO449" s="28"/>
      <c r="TVP449" s="28"/>
      <c r="TVQ449" s="28"/>
      <c r="TVR449" s="28"/>
      <c r="TVS449" s="28"/>
      <c r="TVT449" s="28"/>
      <c r="TVU449" s="28"/>
      <c r="TVV449" s="28"/>
      <c r="TVW449" s="28"/>
      <c r="TVX449" s="28"/>
      <c r="TVY449" s="28"/>
      <c r="TVZ449" s="28"/>
      <c r="TWA449" s="28"/>
      <c r="TWB449" s="28"/>
      <c r="TWC449" s="28"/>
      <c r="TWD449" s="28"/>
      <c r="TWE449" s="28"/>
      <c r="TWF449" s="28"/>
      <c r="TWG449" s="28"/>
      <c r="TWH449" s="28"/>
      <c r="TWI449" s="28"/>
      <c r="TWJ449" s="28"/>
      <c r="TWK449" s="28"/>
      <c r="TWL449" s="28"/>
      <c r="TWM449" s="28"/>
      <c r="TWN449" s="28"/>
      <c r="TWO449" s="28"/>
      <c r="TWP449" s="28"/>
      <c r="TWQ449" s="28"/>
      <c r="TWR449" s="28"/>
      <c r="TWS449" s="28"/>
      <c r="TWT449" s="28"/>
      <c r="TWU449" s="28"/>
      <c r="TWV449" s="28"/>
      <c r="TWW449" s="28"/>
      <c r="TWX449" s="28"/>
      <c r="TWY449" s="28"/>
      <c r="TWZ449" s="28"/>
      <c r="TXA449" s="28"/>
      <c r="TXB449" s="28"/>
      <c r="TXC449" s="28"/>
      <c r="TXD449" s="28"/>
      <c r="TXE449" s="28"/>
      <c r="TXF449" s="28"/>
      <c r="TXG449" s="28"/>
      <c r="TXH449" s="28"/>
      <c r="TXI449" s="28"/>
      <c r="TXJ449" s="28"/>
      <c r="TXK449" s="28"/>
      <c r="TXL449" s="28"/>
      <c r="TXM449" s="28"/>
      <c r="TXN449" s="28"/>
      <c r="TXO449" s="28"/>
      <c r="TXP449" s="28"/>
      <c r="TXQ449" s="28"/>
      <c r="TXR449" s="28"/>
      <c r="TXS449" s="28"/>
      <c r="TXT449" s="28"/>
      <c r="TXU449" s="28"/>
      <c r="TXV449" s="28"/>
      <c r="TXW449" s="28"/>
      <c r="TXX449" s="28"/>
      <c r="TXY449" s="28"/>
      <c r="TXZ449" s="28"/>
      <c r="TYA449" s="28"/>
      <c r="TYB449" s="28"/>
      <c r="TYC449" s="28"/>
      <c r="TYD449" s="28"/>
      <c r="TYE449" s="28"/>
      <c r="TYF449" s="28"/>
      <c r="TYG449" s="28"/>
      <c r="TYH449" s="28"/>
      <c r="TYI449" s="28"/>
      <c r="TYJ449" s="28"/>
      <c r="TYK449" s="28"/>
      <c r="TYL449" s="28"/>
      <c r="TYM449" s="28"/>
      <c r="TYN449" s="28"/>
      <c r="TYO449" s="28"/>
      <c r="TYP449" s="28"/>
      <c r="TYQ449" s="28"/>
      <c r="TYR449" s="28"/>
      <c r="TYS449" s="28"/>
      <c r="TYT449" s="28"/>
      <c r="TYU449" s="28"/>
      <c r="TYV449" s="28"/>
      <c r="TYW449" s="28"/>
      <c r="TYX449" s="28"/>
      <c r="TYY449" s="28"/>
      <c r="TYZ449" s="28"/>
      <c r="TZA449" s="28"/>
      <c r="TZB449" s="28"/>
      <c r="TZC449" s="28"/>
      <c r="TZD449" s="28"/>
      <c r="TZE449" s="28"/>
      <c r="TZF449" s="28"/>
      <c r="TZG449" s="28"/>
      <c r="TZH449" s="28"/>
      <c r="TZI449" s="28"/>
      <c r="TZJ449" s="28"/>
      <c r="TZK449" s="28"/>
      <c r="TZL449" s="28"/>
      <c r="TZM449" s="28"/>
      <c r="TZN449" s="28"/>
      <c r="TZO449" s="28"/>
      <c r="TZP449" s="28"/>
      <c r="TZQ449" s="28"/>
      <c r="TZR449" s="28"/>
      <c r="TZS449" s="28"/>
      <c r="TZT449" s="28"/>
      <c r="TZU449" s="28"/>
      <c r="TZV449" s="28"/>
      <c r="TZW449" s="28"/>
      <c r="TZX449" s="28"/>
      <c r="TZY449" s="28"/>
      <c r="TZZ449" s="28"/>
      <c r="UAA449" s="28"/>
      <c r="UAB449" s="28"/>
      <c r="UAC449" s="28"/>
      <c r="UAD449" s="28"/>
      <c r="UAE449" s="28"/>
      <c r="UAF449" s="28"/>
      <c r="UAG449" s="28"/>
      <c r="UAH449" s="28"/>
      <c r="UAI449" s="28"/>
      <c r="UAJ449" s="28"/>
      <c r="UAK449" s="28"/>
      <c r="UAL449" s="28"/>
      <c r="UAM449" s="28"/>
      <c r="UAN449" s="28"/>
      <c r="UAO449" s="28"/>
      <c r="UAP449" s="28"/>
      <c r="UAQ449" s="28"/>
      <c r="UAR449" s="28"/>
      <c r="UAS449" s="28"/>
      <c r="UAT449" s="28"/>
      <c r="UAU449" s="28"/>
      <c r="UAV449" s="28"/>
      <c r="UAW449" s="28"/>
      <c r="UAX449" s="28"/>
      <c r="UAY449" s="28"/>
      <c r="UAZ449" s="28"/>
      <c r="UBA449" s="28"/>
      <c r="UBB449" s="28"/>
      <c r="UBC449" s="28"/>
      <c r="UBD449" s="28"/>
      <c r="UBE449" s="28"/>
      <c r="UBF449" s="28"/>
      <c r="UBG449" s="28"/>
      <c r="UBH449" s="28"/>
      <c r="UBI449" s="28"/>
      <c r="UBJ449" s="28"/>
      <c r="UBK449" s="28"/>
      <c r="UBL449" s="28"/>
      <c r="UBM449" s="28"/>
      <c r="UBN449" s="28"/>
      <c r="UBO449" s="28"/>
      <c r="UBP449" s="28"/>
      <c r="UBQ449" s="28"/>
      <c r="UBR449" s="28"/>
      <c r="UBS449" s="28"/>
      <c r="UBT449" s="28"/>
      <c r="UBU449" s="28"/>
      <c r="UBV449" s="28"/>
      <c r="UBW449" s="28"/>
      <c r="UBX449" s="28"/>
      <c r="UBY449" s="28"/>
      <c r="UBZ449" s="28"/>
      <c r="UCA449" s="28"/>
      <c r="UCB449" s="28"/>
      <c r="UCC449" s="28"/>
      <c r="UCD449" s="28"/>
      <c r="UCE449" s="28"/>
      <c r="UCF449" s="28"/>
      <c r="UCG449" s="28"/>
      <c r="UCH449" s="28"/>
      <c r="UCI449" s="28"/>
      <c r="UCJ449" s="28"/>
      <c r="UCK449" s="28"/>
      <c r="UCL449" s="28"/>
      <c r="UCM449" s="28"/>
      <c r="UCN449" s="28"/>
      <c r="UCO449" s="28"/>
      <c r="UCP449" s="28"/>
      <c r="UCQ449" s="28"/>
      <c r="UCR449" s="28"/>
      <c r="UCS449" s="28"/>
      <c r="UCT449" s="28"/>
      <c r="UCU449" s="28"/>
      <c r="UCV449" s="28"/>
      <c r="UCW449" s="28"/>
      <c r="UCX449" s="28"/>
      <c r="UCY449" s="28"/>
      <c r="UCZ449" s="28"/>
      <c r="UDA449" s="28"/>
      <c r="UDB449" s="28"/>
      <c r="UDC449" s="28"/>
      <c r="UDD449" s="28"/>
      <c r="UDE449" s="28"/>
      <c r="UDF449" s="28"/>
      <c r="UDG449" s="28"/>
      <c r="UDH449" s="28"/>
      <c r="UDI449" s="28"/>
      <c r="UDJ449" s="28"/>
      <c r="UDK449" s="28"/>
      <c r="UDL449" s="28"/>
      <c r="UDM449" s="28"/>
      <c r="UDN449" s="28"/>
      <c r="UDO449" s="28"/>
      <c r="UDP449" s="28"/>
      <c r="UDQ449" s="28"/>
      <c r="UDR449" s="28"/>
      <c r="UDS449" s="28"/>
      <c r="UDT449" s="28"/>
      <c r="UDU449" s="28"/>
      <c r="UDV449" s="28"/>
      <c r="UDW449" s="28"/>
      <c r="UDX449" s="28"/>
      <c r="UDY449" s="28"/>
      <c r="UDZ449" s="28"/>
      <c r="UEA449" s="28"/>
      <c r="UEB449" s="28"/>
      <c r="UEC449" s="28"/>
      <c r="UED449" s="28"/>
      <c r="UEE449" s="28"/>
      <c r="UEF449" s="28"/>
      <c r="UEG449" s="28"/>
      <c r="UEH449" s="28"/>
      <c r="UEI449" s="28"/>
      <c r="UEJ449" s="28"/>
      <c r="UEK449" s="28"/>
      <c r="UEL449" s="28"/>
      <c r="UEM449" s="28"/>
      <c r="UEN449" s="28"/>
      <c r="UEO449" s="28"/>
      <c r="UEP449" s="28"/>
      <c r="UEQ449" s="28"/>
      <c r="UER449" s="28"/>
      <c r="UES449" s="28"/>
      <c r="UET449" s="28"/>
      <c r="UEU449" s="28"/>
      <c r="UEV449" s="28"/>
      <c r="UEW449" s="28"/>
      <c r="UEX449" s="28"/>
      <c r="UEY449" s="28"/>
      <c r="UEZ449" s="28"/>
      <c r="UFA449" s="28"/>
      <c r="UFB449" s="28"/>
      <c r="UFC449" s="28"/>
      <c r="UFD449" s="28"/>
      <c r="UFE449" s="28"/>
      <c r="UFF449" s="28"/>
      <c r="UFG449" s="28"/>
      <c r="UFH449" s="28"/>
      <c r="UFI449" s="28"/>
      <c r="UFJ449" s="28"/>
      <c r="UFK449" s="28"/>
      <c r="UFL449" s="28"/>
      <c r="UFM449" s="28"/>
      <c r="UFN449" s="28"/>
      <c r="UFO449" s="28"/>
      <c r="UFP449" s="28"/>
      <c r="UFQ449" s="28"/>
      <c r="UFR449" s="28"/>
      <c r="UFS449" s="28"/>
      <c r="UFT449" s="28"/>
      <c r="UFU449" s="28"/>
      <c r="UFV449" s="28"/>
      <c r="UFW449" s="28"/>
      <c r="UFX449" s="28"/>
      <c r="UFY449" s="28"/>
      <c r="UFZ449" s="28"/>
      <c r="UGA449" s="28"/>
      <c r="UGB449" s="28"/>
      <c r="UGC449" s="28"/>
      <c r="UGD449" s="28"/>
      <c r="UGE449" s="28"/>
      <c r="UGF449" s="28"/>
      <c r="UGG449" s="28"/>
      <c r="UGH449" s="28"/>
      <c r="UGI449" s="28"/>
      <c r="UGJ449" s="28"/>
      <c r="UGK449" s="28"/>
      <c r="UGL449" s="28"/>
      <c r="UGM449" s="28"/>
      <c r="UGN449" s="28"/>
      <c r="UGO449" s="28"/>
      <c r="UGP449" s="28"/>
      <c r="UGQ449" s="28"/>
      <c r="UGR449" s="28"/>
      <c r="UGS449" s="28"/>
      <c r="UGT449" s="28"/>
      <c r="UGU449" s="28"/>
      <c r="UGV449" s="28"/>
      <c r="UGW449" s="28"/>
      <c r="UGX449" s="28"/>
      <c r="UGY449" s="28"/>
      <c r="UGZ449" s="28"/>
      <c r="UHA449" s="28"/>
      <c r="UHB449" s="28"/>
      <c r="UHC449" s="28"/>
      <c r="UHD449" s="28"/>
      <c r="UHE449" s="28"/>
      <c r="UHF449" s="28"/>
      <c r="UHG449" s="28"/>
      <c r="UHH449" s="28"/>
      <c r="UHI449" s="28"/>
      <c r="UHJ449" s="28"/>
      <c r="UHK449" s="28"/>
      <c r="UHL449" s="28"/>
      <c r="UHM449" s="28"/>
      <c r="UHN449" s="28"/>
      <c r="UHO449" s="28"/>
      <c r="UHP449" s="28"/>
      <c r="UHQ449" s="28"/>
      <c r="UHR449" s="28"/>
      <c r="UHS449" s="28"/>
      <c r="UHT449" s="28"/>
      <c r="UHU449" s="28"/>
      <c r="UHV449" s="28"/>
      <c r="UHW449" s="28"/>
      <c r="UHX449" s="28"/>
      <c r="UHY449" s="28"/>
      <c r="UHZ449" s="28"/>
      <c r="UIA449" s="28"/>
      <c r="UIB449" s="28"/>
      <c r="UIC449" s="28"/>
      <c r="UID449" s="28"/>
      <c r="UIE449" s="28"/>
      <c r="UIF449" s="28"/>
      <c r="UIG449" s="28"/>
      <c r="UIH449" s="28"/>
      <c r="UII449" s="28"/>
      <c r="UIJ449" s="28"/>
      <c r="UIK449" s="28"/>
      <c r="UIL449" s="28"/>
      <c r="UIM449" s="28"/>
      <c r="UIN449" s="28"/>
      <c r="UIO449" s="28"/>
      <c r="UIP449" s="28"/>
      <c r="UIQ449" s="28"/>
      <c r="UIR449" s="28"/>
      <c r="UIS449" s="28"/>
      <c r="UIT449" s="28"/>
      <c r="UIU449" s="28"/>
      <c r="UIV449" s="28"/>
      <c r="UIW449" s="28"/>
      <c r="UIX449" s="28"/>
      <c r="UIY449" s="28"/>
      <c r="UIZ449" s="28"/>
      <c r="UJA449" s="28"/>
      <c r="UJB449" s="28"/>
      <c r="UJC449" s="28"/>
      <c r="UJD449" s="28"/>
      <c r="UJE449" s="28"/>
      <c r="UJF449" s="28"/>
      <c r="UJG449" s="28"/>
      <c r="UJH449" s="28"/>
      <c r="UJI449" s="28"/>
      <c r="UJJ449" s="28"/>
      <c r="UJK449" s="28"/>
      <c r="UJL449" s="28"/>
      <c r="UJM449" s="28"/>
      <c r="UJN449" s="28"/>
      <c r="UJO449" s="28"/>
      <c r="UJP449" s="28"/>
      <c r="UJQ449" s="28"/>
      <c r="UJR449" s="28"/>
      <c r="UJS449" s="28"/>
      <c r="UJT449" s="28"/>
      <c r="UJU449" s="28"/>
      <c r="UJV449" s="28"/>
      <c r="UJW449" s="28"/>
      <c r="UJX449" s="28"/>
      <c r="UJY449" s="28"/>
      <c r="UJZ449" s="28"/>
      <c r="UKA449" s="28"/>
      <c r="UKB449" s="28"/>
      <c r="UKC449" s="28"/>
      <c r="UKD449" s="28"/>
      <c r="UKE449" s="28"/>
      <c r="UKF449" s="28"/>
      <c r="UKG449" s="28"/>
      <c r="UKH449" s="28"/>
      <c r="UKI449" s="28"/>
      <c r="UKJ449" s="28"/>
      <c r="UKK449" s="28"/>
      <c r="UKL449" s="28"/>
      <c r="UKM449" s="28"/>
      <c r="UKN449" s="28"/>
      <c r="UKO449" s="28"/>
      <c r="UKP449" s="28"/>
      <c r="UKQ449" s="28"/>
      <c r="UKR449" s="28"/>
      <c r="UKS449" s="28"/>
      <c r="UKT449" s="28"/>
      <c r="UKU449" s="28"/>
      <c r="UKV449" s="28"/>
      <c r="UKW449" s="28"/>
      <c r="UKX449" s="28"/>
      <c r="UKY449" s="28"/>
      <c r="UKZ449" s="28"/>
      <c r="ULA449" s="28"/>
      <c r="ULB449" s="28"/>
      <c r="ULC449" s="28"/>
      <c r="ULD449" s="28"/>
      <c r="ULE449" s="28"/>
      <c r="ULF449" s="28"/>
      <c r="ULG449" s="28"/>
      <c r="ULH449" s="28"/>
      <c r="ULI449" s="28"/>
      <c r="ULJ449" s="28"/>
      <c r="ULK449" s="28"/>
      <c r="ULL449" s="28"/>
      <c r="ULM449" s="28"/>
      <c r="ULN449" s="28"/>
      <c r="ULO449" s="28"/>
      <c r="ULP449" s="28"/>
      <c r="ULQ449" s="28"/>
      <c r="ULR449" s="28"/>
      <c r="ULS449" s="28"/>
      <c r="ULT449" s="28"/>
      <c r="ULU449" s="28"/>
      <c r="ULV449" s="28"/>
      <c r="ULW449" s="28"/>
      <c r="ULX449" s="28"/>
      <c r="ULY449" s="28"/>
      <c r="ULZ449" s="28"/>
      <c r="UMA449" s="28"/>
      <c r="UMB449" s="28"/>
      <c r="UMC449" s="28"/>
      <c r="UMD449" s="28"/>
      <c r="UME449" s="28"/>
      <c r="UMF449" s="28"/>
      <c r="UMG449" s="28"/>
      <c r="UMH449" s="28"/>
      <c r="UMI449" s="28"/>
      <c r="UMJ449" s="28"/>
      <c r="UMK449" s="28"/>
      <c r="UML449" s="28"/>
      <c r="UMM449" s="28"/>
      <c r="UMN449" s="28"/>
      <c r="UMO449" s="28"/>
      <c r="UMP449" s="28"/>
      <c r="UMQ449" s="28"/>
      <c r="UMR449" s="28"/>
      <c r="UMS449" s="28"/>
      <c r="UMT449" s="28"/>
      <c r="UMU449" s="28"/>
      <c r="UMV449" s="28"/>
      <c r="UMW449" s="28"/>
      <c r="UMX449" s="28"/>
      <c r="UMY449" s="28"/>
      <c r="UMZ449" s="28"/>
      <c r="UNA449" s="28"/>
      <c r="UNB449" s="28"/>
      <c r="UNC449" s="28"/>
      <c r="UND449" s="28"/>
      <c r="UNE449" s="28"/>
      <c r="UNF449" s="28"/>
      <c r="UNG449" s="28"/>
      <c r="UNH449" s="28"/>
      <c r="UNI449" s="28"/>
      <c r="UNJ449" s="28"/>
      <c r="UNK449" s="28"/>
      <c r="UNL449" s="28"/>
      <c r="UNM449" s="28"/>
      <c r="UNN449" s="28"/>
      <c r="UNO449" s="28"/>
      <c r="UNP449" s="28"/>
      <c r="UNQ449" s="28"/>
      <c r="UNR449" s="28"/>
      <c r="UNS449" s="28"/>
      <c r="UNT449" s="28"/>
      <c r="UNU449" s="28"/>
      <c r="UNV449" s="28"/>
      <c r="UNW449" s="28"/>
      <c r="UNX449" s="28"/>
      <c r="UNY449" s="28"/>
      <c r="UNZ449" s="28"/>
      <c r="UOA449" s="28"/>
      <c r="UOB449" s="28"/>
      <c r="UOC449" s="28"/>
      <c r="UOD449" s="28"/>
      <c r="UOE449" s="28"/>
      <c r="UOF449" s="28"/>
      <c r="UOG449" s="28"/>
      <c r="UOH449" s="28"/>
      <c r="UOI449" s="28"/>
      <c r="UOJ449" s="28"/>
      <c r="UOK449" s="28"/>
      <c r="UOL449" s="28"/>
      <c r="UOM449" s="28"/>
      <c r="UON449" s="28"/>
      <c r="UOO449" s="28"/>
      <c r="UOP449" s="28"/>
      <c r="UOQ449" s="28"/>
      <c r="UOR449" s="28"/>
      <c r="UOS449" s="28"/>
      <c r="UOT449" s="28"/>
      <c r="UOU449" s="28"/>
      <c r="UOV449" s="28"/>
      <c r="UOW449" s="28"/>
      <c r="UOX449" s="28"/>
      <c r="UOY449" s="28"/>
      <c r="UOZ449" s="28"/>
      <c r="UPA449" s="28"/>
      <c r="UPB449" s="28"/>
      <c r="UPC449" s="28"/>
      <c r="UPD449" s="28"/>
      <c r="UPE449" s="28"/>
      <c r="UPF449" s="28"/>
      <c r="UPG449" s="28"/>
      <c r="UPH449" s="28"/>
      <c r="UPI449" s="28"/>
      <c r="UPJ449" s="28"/>
      <c r="UPK449" s="28"/>
      <c r="UPL449" s="28"/>
      <c r="UPM449" s="28"/>
      <c r="UPN449" s="28"/>
      <c r="UPO449" s="28"/>
      <c r="UPP449" s="28"/>
      <c r="UPQ449" s="28"/>
      <c r="UPR449" s="28"/>
      <c r="UPS449" s="28"/>
      <c r="UPT449" s="28"/>
      <c r="UPU449" s="28"/>
      <c r="UPV449" s="28"/>
      <c r="UPW449" s="28"/>
      <c r="UPX449" s="28"/>
      <c r="UPY449" s="28"/>
      <c r="UPZ449" s="28"/>
      <c r="UQA449" s="28"/>
      <c r="UQB449" s="28"/>
      <c r="UQC449" s="28"/>
      <c r="UQD449" s="28"/>
      <c r="UQE449" s="28"/>
      <c r="UQF449" s="28"/>
      <c r="UQG449" s="28"/>
      <c r="UQH449" s="28"/>
      <c r="UQI449" s="28"/>
      <c r="UQJ449" s="28"/>
      <c r="UQK449" s="28"/>
      <c r="UQL449" s="28"/>
      <c r="UQM449" s="28"/>
      <c r="UQN449" s="28"/>
      <c r="UQO449" s="28"/>
      <c r="UQP449" s="28"/>
      <c r="UQQ449" s="28"/>
      <c r="UQR449" s="28"/>
      <c r="UQS449" s="28"/>
      <c r="UQT449" s="28"/>
      <c r="UQU449" s="28"/>
      <c r="UQV449" s="28"/>
      <c r="UQW449" s="28"/>
      <c r="UQX449" s="28"/>
      <c r="UQY449" s="28"/>
      <c r="UQZ449" s="28"/>
      <c r="URA449" s="28"/>
      <c r="URB449" s="28"/>
      <c r="URC449" s="28"/>
      <c r="URD449" s="28"/>
      <c r="URE449" s="28"/>
      <c r="URF449" s="28"/>
      <c r="URG449" s="28"/>
      <c r="URH449" s="28"/>
      <c r="URI449" s="28"/>
      <c r="URJ449" s="28"/>
      <c r="URK449" s="28"/>
      <c r="URL449" s="28"/>
      <c r="URM449" s="28"/>
      <c r="URN449" s="28"/>
      <c r="URO449" s="28"/>
      <c r="URP449" s="28"/>
      <c r="URQ449" s="28"/>
      <c r="URR449" s="28"/>
      <c r="URS449" s="28"/>
      <c r="URT449" s="28"/>
      <c r="URU449" s="28"/>
      <c r="URV449" s="28"/>
      <c r="URW449" s="28"/>
      <c r="URX449" s="28"/>
      <c r="URY449" s="28"/>
      <c r="URZ449" s="28"/>
      <c r="USA449" s="28"/>
      <c r="USB449" s="28"/>
      <c r="USC449" s="28"/>
      <c r="USD449" s="28"/>
      <c r="USE449" s="28"/>
      <c r="USF449" s="28"/>
      <c r="USG449" s="28"/>
      <c r="USH449" s="28"/>
      <c r="USI449" s="28"/>
      <c r="USJ449" s="28"/>
      <c r="USK449" s="28"/>
      <c r="USL449" s="28"/>
      <c r="USM449" s="28"/>
      <c r="USN449" s="28"/>
      <c r="USO449" s="28"/>
      <c r="USP449" s="28"/>
      <c r="USQ449" s="28"/>
      <c r="USR449" s="28"/>
      <c r="USS449" s="28"/>
      <c r="UST449" s="28"/>
      <c r="USU449" s="28"/>
      <c r="USV449" s="28"/>
      <c r="USW449" s="28"/>
      <c r="USX449" s="28"/>
      <c r="USY449" s="28"/>
      <c r="USZ449" s="28"/>
      <c r="UTA449" s="28"/>
      <c r="UTB449" s="28"/>
      <c r="UTC449" s="28"/>
      <c r="UTD449" s="28"/>
      <c r="UTE449" s="28"/>
      <c r="UTF449" s="28"/>
      <c r="UTG449" s="28"/>
      <c r="UTH449" s="28"/>
      <c r="UTI449" s="28"/>
      <c r="UTJ449" s="28"/>
      <c r="UTK449" s="28"/>
      <c r="UTL449" s="28"/>
      <c r="UTM449" s="28"/>
      <c r="UTN449" s="28"/>
      <c r="UTO449" s="28"/>
      <c r="UTP449" s="28"/>
      <c r="UTQ449" s="28"/>
      <c r="UTR449" s="28"/>
      <c r="UTS449" s="28"/>
      <c r="UTT449" s="28"/>
      <c r="UTU449" s="28"/>
      <c r="UTV449" s="28"/>
      <c r="UTW449" s="28"/>
      <c r="UTX449" s="28"/>
      <c r="UTY449" s="28"/>
      <c r="UTZ449" s="28"/>
      <c r="UUA449" s="28"/>
      <c r="UUB449" s="28"/>
      <c r="UUC449" s="28"/>
      <c r="UUD449" s="28"/>
      <c r="UUE449" s="28"/>
      <c r="UUF449" s="28"/>
      <c r="UUG449" s="28"/>
      <c r="UUH449" s="28"/>
      <c r="UUI449" s="28"/>
      <c r="UUJ449" s="28"/>
      <c r="UUK449" s="28"/>
      <c r="UUL449" s="28"/>
      <c r="UUM449" s="28"/>
      <c r="UUN449" s="28"/>
      <c r="UUO449" s="28"/>
      <c r="UUP449" s="28"/>
      <c r="UUQ449" s="28"/>
      <c r="UUR449" s="28"/>
      <c r="UUS449" s="28"/>
      <c r="UUT449" s="28"/>
      <c r="UUU449" s="28"/>
      <c r="UUV449" s="28"/>
      <c r="UUW449" s="28"/>
      <c r="UUX449" s="28"/>
      <c r="UUY449" s="28"/>
      <c r="UUZ449" s="28"/>
      <c r="UVA449" s="28"/>
      <c r="UVB449" s="28"/>
      <c r="UVC449" s="28"/>
      <c r="UVD449" s="28"/>
      <c r="UVE449" s="28"/>
      <c r="UVF449" s="28"/>
      <c r="UVG449" s="28"/>
      <c r="UVH449" s="28"/>
      <c r="UVI449" s="28"/>
      <c r="UVJ449" s="28"/>
      <c r="UVK449" s="28"/>
      <c r="UVL449" s="28"/>
      <c r="UVM449" s="28"/>
      <c r="UVN449" s="28"/>
      <c r="UVO449" s="28"/>
      <c r="UVP449" s="28"/>
      <c r="UVQ449" s="28"/>
      <c r="UVR449" s="28"/>
      <c r="UVS449" s="28"/>
      <c r="UVT449" s="28"/>
      <c r="UVU449" s="28"/>
      <c r="UVV449" s="28"/>
      <c r="UVW449" s="28"/>
      <c r="UVX449" s="28"/>
      <c r="UVY449" s="28"/>
      <c r="UVZ449" s="28"/>
      <c r="UWA449" s="28"/>
      <c r="UWB449" s="28"/>
      <c r="UWC449" s="28"/>
      <c r="UWD449" s="28"/>
      <c r="UWE449" s="28"/>
      <c r="UWF449" s="28"/>
      <c r="UWG449" s="28"/>
      <c r="UWH449" s="28"/>
      <c r="UWI449" s="28"/>
      <c r="UWJ449" s="28"/>
      <c r="UWK449" s="28"/>
      <c r="UWL449" s="28"/>
      <c r="UWM449" s="28"/>
      <c r="UWN449" s="28"/>
      <c r="UWO449" s="28"/>
      <c r="UWP449" s="28"/>
      <c r="UWQ449" s="28"/>
      <c r="UWR449" s="28"/>
      <c r="UWS449" s="28"/>
      <c r="UWT449" s="28"/>
      <c r="UWU449" s="28"/>
      <c r="UWV449" s="28"/>
      <c r="UWW449" s="28"/>
      <c r="UWX449" s="28"/>
      <c r="UWY449" s="28"/>
      <c r="UWZ449" s="28"/>
      <c r="UXA449" s="28"/>
      <c r="UXB449" s="28"/>
      <c r="UXC449" s="28"/>
      <c r="UXD449" s="28"/>
      <c r="UXE449" s="28"/>
      <c r="UXF449" s="28"/>
      <c r="UXG449" s="28"/>
      <c r="UXH449" s="28"/>
      <c r="UXI449" s="28"/>
      <c r="UXJ449" s="28"/>
      <c r="UXK449" s="28"/>
      <c r="UXL449" s="28"/>
      <c r="UXM449" s="28"/>
      <c r="UXN449" s="28"/>
      <c r="UXO449" s="28"/>
      <c r="UXP449" s="28"/>
      <c r="UXQ449" s="28"/>
      <c r="UXR449" s="28"/>
      <c r="UXS449" s="28"/>
      <c r="UXT449" s="28"/>
      <c r="UXU449" s="28"/>
      <c r="UXV449" s="28"/>
      <c r="UXW449" s="28"/>
      <c r="UXX449" s="28"/>
      <c r="UXY449" s="28"/>
      <c r="UXZ449" s="28"/>
      <c r="UYA449" s="28"/>
      <c r="UYB449" s="28"/>
      <c r="UYC449" s="28"/>
      <c r="UYD449" s="28"/>
      <c r="UYE449" s="28"/>
      <c r="UYF449" s="28"/>
      <c r="UYG449" s="28"/>
      <c r="UYH449" s="28"/>
      <c r="UYI449" s="28"/>
      <c r="UYJ449" s="28"/>
      <c r="UYK449" s="28"/>
      <c r="UYL449" s="28"/>
      <c r="UYM449" s="28"/>
      <c r="UYN449" s="28"/>
      <c r="UYO449" s="28"/>
      <c r="UYP449" s="28"/>
      <c r="UYQ449" s="28"/>
      <c r="UYR449" s="28"/>
      <c r="UYS449" s="28"/>
      <c r="UYT449" s="28"/>
      <c r="UYU449" s="28"/>
      <c r="UYV449" s="28"/>
      <c r="UYW449" s="28"/>
      <c r="UYX449" s="28"/>
      <c r="UYY449" s="28"/>
      <c r="UYZ449" s="28"/>
      <c r="UZA449" s="28"/>
      <c r="UZB449" s="28"/>
      <c r="UZC449" s="28"/>
      <c r="UZD449" s="28"/>
      <c r="UZE449" s="28"/>
      <c r="UZF449" s="28"/>
      <c r="UZG449" s="28"/>
      <c r="UZH449" s="28"/>
      <c r="UZI449" s="28"/>
      <c r="UZJ449" s="28"/>
      <c r="UZK449" s="28"/>
      <c r="UZL449" s="28"/>
      <c r="UZM449" s="28"/>
      <c r="UZN449" s="28"/>
      <c r="UZO449" s="28"/>
      <c r="UZP449" s="28"/>
      <c r="UZQ449" s="28"/>
      <c r="UZR449" s="28"/>
      <c r="UZS449" s="28"/>
      <c r="UZT449" s="28"/>
      <c r="UZU449" s="28"/>
      <c r="UZV449" s="28"/>
      <c r="UZW449" s="28"/>
      <c r="UZX449" s="28"/>
      <c r="UZY449" s="28"/>
      <c r="UZZ449" s="28"/>
      <c r="VAA449" s="28"/>
      <c r="VAB449" s="28"/>
      <c r="VAC449" s="28"/>
      <c r="VAD449" s="28"/>
      <c r="VAE449" s="28"/>
      <c r="VAF449" s="28"/>
      <c r="VAG449" s="28"/>
      <c r="VAH449" s="28"/>
      <c r="VAI449" s="28"/>
      <c r="VAJ449" s="28"/>
      <c r="VAK449" s="28"/>
      <c r="VAL449" s="28"/>
      <c r="VAM449" s="28"/>
      <c r="VAN449" s="28"/>
      <c r="VAO449" s="28"/>
      <c r="VAP449" s="28"/>
      <c r="VAQ449" s="28"/>
      <c r="VAR449" s="28"/>
      <c r="VAS449" s="28"/>
      <c r="VAT449" s="28"/>
      <c r="VAU449" s="28"/>
      <c r="VAV449" s="28"/>
      <c r="VAW449" s="28"/>
      <c r="VAX449" s="28"/>
      <c r="VAY449" s="28"/>
      <c r="VAZ449" s="28"/>
      <c r="VBA449" s="28"/>
      <c r="VBB449" s="28"/>
      <c r="VBC449" s="28"/>
      <c r="VBD449" s="28"/>
      <c r="VBE449" s="28"/>
      <c r="VBF449" s="28"/>
      <c r="VBG449" s="28"/>
      <c r="VBH449" s="28"/>
      <c r="VBI449" s="28"/>
      <c r="VBJ449" s="28"/>
      <c r="VBK449" s="28"/>
      <c r="VBL449" s="28"/>
      <c r="VBM449" s="28"/>
      <c r="VBN449" s="28"/>
      <c r="VBO449" s="28"/>
      <c r="VBP449" s="28"/>
      <c r="VBQ449" s="28"/>
      <c r="VBR449" s="28"/>
      <c r="VBS449" s="28"/>
      <c r="VBT449" s="28"/>
      <c r="VBU449" s="28"/>
      <c r="VBV449" s="28"/>
      <c r="VBW449" s="28"/>
      <c r="VBX449" s="28"/>
      <c r="VBY449" s="28"/>
      <c r="VBZ449" s="28"/>
      <c r="VCA449" s="28"/>
      <c r="VCB449" s="28"/>
      <c r="VCC449" s="28"/>
      <c r="VCD449" s="28"/>
      <c r="VCE449" s="28"/>
      <c r="VCF449" s="28"/>
      <c r="VCG449" s="28"/>
      <c r="VCH449" s="28"/>
      <c r="VCI449" s="28"/>
      <c r="VCJ449" s="28"/>
      <c r="VCK449" s="28"/>
      <c r="VCL449" s="28"/>
      <c r="VCM449" s="28"/>
      <c r="VCN449" s="28"/>
      <c r="VCO449" s="28"/>
      <c r="VCP449" s="28"/>
      <c r="VCQ449" s="28"/>
      <c r="VCR449" s="28"/>
      <c r="VCS449" s="28"/>
      <c r="VCT449" s="28"/>
      <c r="VCU449" s="28"/>
      <c r="VCV449" s="28"/>
      <c r="VCW449" s="28"/>
      <c r="VCX449" s="28"/>
      <c r="VCY449" s="28"/>
      <c r="VCZ449" s="28"/>
      <c r="VDA449" s="28"/>
      <c r="VDB449" s="28"/>
      <c r="VDC449" s="28"/>
      <c r="VDD449" s="28"/>
      <c r="VDE449" s="28"/>
      <c r="VDF449" s="28"/>
      <c r="VDG449" s="28"/>
      <c r="VDH449" s="28"/>
      <c r="VDI449" s="28"/>
      <c r="VDJ449" s="28"/>
      <c r="VDK449" s="28"/>
      <c r="VDL449" s="28"/>
      <c r="VDM449" s="28"/>
      <c r="VDN449" s="28"/>
      <c r="VDO449" s="28"/>
      <c r="VDP449" s="28"/>
      <c r="VDQ449" s="28"/>
      <c r="VDR449" s="28"/>
      <c r="VDS449" s="28"/>
      <c r="VDT449" s="28"/>
      <c r="VDU449" s="28"/>
      <c r="VDV449" s="28"/>
      <c r="VDW449" s="28"/>
      <c r="VDX449" s="28"/>
      <c r="VDY449" s="28"/>
      <c r="VDZ449" s="28"/>
      <c r="VEA449" s="28"/>
      <c r="VEB449" s="28"/>
      <c r="VEC449" s="28"/>
      <c r="VED449" s="28"/>
      <c r="VEE449" s="28"/>
      <c r="VEF449" s="28"/>
      <c r="VEG449" s="28"/>
      <c r="VEH449" s="28"/>
      <c r="VEI449" s="28"/>
      <c r="VEJ449" s="28"/>
      <c r="VEK449" s="28"/>
      <c r="VEL449" s="28"/>
      <c r="VEM449" s="28"/>
      <c r="VEN449" s="28"/>
      <c r="VEO449" s="28"/>
      <c r="VEP449" s="28"/>
      <c r="VEQ449" s="28"/>
      <c r="VER449" s="28"/>
      <c r="VES449" s="28"/>
      <c r="VET449" s="28"/>
      <c r="VEU449" s="28"/>
      <c r="VEV449" s="28"/>
      <c r="VEW449" s="28"/>
      <c r="VEX449" s="28"/>
      <c r="VEY449" s="28"/>
      <c r="VEZ449" s="28"/>
      <c r="VFA449" s="28"/>
      <c r="VFB449" s="28"/>
      <c r="VFC449" s="28"/>
      <c r="VFD449" s="28"/>
      <c r="VFE449" s="28"/>
      <c r="VFF449" s="28"/>
      <c r="VFG449" s="28"/>
      <c r="VFH449" s="28"/>
      <c r="VFI449" s="28"/>
      <c r="VFJ449" s="28"/>
      <c r="VFK449" s="28"/>
      <c r="VFL449" s="28"/>
      <c r="VFM449" s="28"/>
      <c r="VFN449" s="28"/>
      <c r="VFO449" s="28"/>
      <c r="VFP449" s="28"/>
      <c r="VFQ449" s="28"/>
      <c r="VFR449" s="28"/>
      <c r="VFS449" s="28"/>
      <c r="VFT449" s="28"/>
      <c r="VFU449" s="28"/>
      <c r="VFV449" s="28"/>
      <c r="VFW449" s="28"/>
      <c r="VFX449" s="28"/>
      <c r="VFY449" s="28"/>
      <c r="VFZ449" s="28"/>
      <c r="VGA449" s="28"/>
      <c r="VGB449" s="28"/>
      <c r="VGC449" s="28"/>
      <c r="VGD449" s="28"/>
      <c r="VGE449" s="28"/>
      <c r="VGF449" s="28"/>
      <c r="VGG449" s="28"/>
      <c r="VGH449" s="28"/>
      <c r="VGI449" s="28"/>
      <c r="VGJ449" s="28"/>
      <c r="VGK449" s="28"/>
      <c r="VGL449" s="28"/>
      <c r="VGM449" s="28"/>
      <c r="VGN449" s="28"/>
      <c r="VGO449" s="28"/>
      <c r="VGP449" s="28"/>
      <c r="VGQ449" s="28"/>
      <c r="VGR449" s="28"/>
      <c r="VGS449" s="28"/>
      <c r="VGT449" s="28"/>
      <c r="VGU449" s="28"/>
      <c r="VGV449" s="28"/>
      <c r="VGW449" s="28"/>
      <c r="VGX449" s="28"/>
      <c r="VGY449" s="28"/>
      <c r="VGZ449" s="28"/>
      <c r="VHA449" s="28"/>
      <c r="VHB449" s="28"/>
      <c r="VHC449" s="28"/>
      <c r="VHD449" s="28"/>
      <c r="VHE449" s="28"/>
      <c r="VHF449" s="28"/>
      <c r="VHG449" s="28"/>
      <c r="VHH449" s="28"/>
      <c r="VHI449" s="28"/>
      <c r="VHJ449" s="28"/>
      <c r="VHK449" s="28"/>
      <c r="VHL449" s="28"/>
      <c r="VHM449" s="28"/>
      <c r="VHN449" s="28"/>
      <c r="VHO449" s="28"/>
      <c r="VHP449" s="28"/>
      <c r="VHQ449" s="28"/>
      <c r="VHR449" s="28"/>
      <c r="VHS449" s="28"/>
      <c r="VHT449" s="28"/>
      <c r="VHU449" s="28"/>
      <c r="VHV449" s="28"/>
      <c r="VHW449" s="28"/>
      <c r="VHX449" s="28"/>
      <c r="VHY449" s="28"/>
      <c r="VHZ449" s="28"/>
      <c r="VIA449" s="28"/>
      <c r="VIB449" s="28"/>
      <c r="VIC449" s="28"/>
      <c r="VID449" s="28"/>
      <c r="VIE449" s="28"/>
      <c r="VIF449" s="28"/>
      <c r="VIG449" s="28"/>
      <c r="VIH449" s="28"/>
      <c r="VII449" s="28"/>
      <c r="VIJ449" s="28"/>
      <c r="VIK449" s="28"/>
      <c r="VIL449" s="28"/>
      <c r="VIM449" s="28"/>
      <c r="VIN449" s="28"/>
      <c r="VIO449" s="28"/>
      <c r="VIP449" s="28"/>
      <c r="VIQ449" s="28"/>
      <c r="VIR449" s="28"/>
      <c r="VIS449" s="28"/>
      <c r="VIT449" s="28"/>
      <c r="VIU449" s="28"/>
      <c r="VIV449" s="28"/>
      <c r="VIW449" s="28"/>
      <c r="VIX449" s="28"/>
      <c r="VIY449" s="28"/>
      <c r="VIZ449" s="28"/>
      <c r="VJA449" s="28"/>
      <c r="VJB449" s="28"/>
      <c r="VJC449" s="28"/>
      <c r="VJD449" s="28"/>
      <c r="VJE449" s="28"/>
      <c r="VJF449" s="28"/>
      <c r="VJG449" s="28"/>
      <c r="VJH449" s="28"/>
      <c r="VJI449" s="28"/>
      <c r="VJJ449" s="28"/>
      <c r="VJK449" s="28"/>
      <c r="VJL449" s="28"/>
      <c r="VJM449" s="28"/>
      <c r="VJN449" s="28"/>
      <c r="VJO449" s="28"/>
      <c r="VJP449" s="28"/>
      <c r="VJQ449" s="28"/>
      <c r="VJR449" s="28"/>
      <c r="VJS449" s="28"/>
      <c r="VJT449" s="28"/>
      <c r="VJU449" s="28"/>
      <c r="VJV449" s="28"/>
      <c r="VJW449" s="28"/>
      <c r="VJX449" s="28"/>
      <c r="VJY449" s="28"/>
      <c r="VJZ449" s="28"/>
      <c r="VKA449" s="28"/>
      <c r="VKB449" s="28"/>
      <c r="VKC449" s="28"/>
      <c r="VKD449" s="28"/>
      <c r="VKE449" s="28"/>
      <c r="VKF449" s="28"/>
      <c r="VKG449" s="28"/>
      <c r="VKH449" s="28"/>
      <c r="VKI449" s="28"/>
      <c r="VKJ449" s="28"/>
      <c r="VKK449" s="28"/>
      <c r="VKL449" s="28"/>
      <c r="VKM449" s="28"/>
      <c r="VKN449" s="28"/>
      <c r="VKO449" s="28"/>
      <c r="VKP449" s="28"/>
      <c r="VKQ449" s="28"/>
      <c r="VKR449" s="28"/>
      <c r="VKS449" s="28"/>
      <c r="VKT449" s="28"/>
      <c r="VKU449" s="28"/>
      <c r="VKV449" s="28"/>
      <c r="VKW449" s="28"/>
      <c r="VKX449" s="28"/>
      <c r="VKY449" s="28"/>
      <c r="VKZ449" s="28"/>
      <c r="VLA449" s="28"/>
      <c r="VLB449" s="28"/>
      <c r="VLC449" s="28"/>
      <c r="VLD449" s="28"/>
      <c r="VLE449" s="28"/>
      <c r="VLF449" s="28"/>
      <c r="VLG449" s="28"/>
      <c r="VLH449" s="28"/>
      <c r="VLI449" s="28"/>
      <c r="VLJ449" s="28"/>
      <c r="VLK449" s="28"/>
      <c r="VLL449" s="28"/>
      <c r="VLM449" s="28"/>
      <c r="VLN449" s="28"/>
      <c r="VLO449" s="28"/>
      <c r="VLP449" s="28"/>
      <c r="VLQ449" s="28"/>
      <c r="VLR449" s="28"/>
      <c r="VLS449" s="28"/>
      <c r="VLT449" s="28"/>
      <c r="VLU449" s="28"/>
      <c r="VLV449" s="28"/>
      <c r="VLW449" s="28"/>
      <c r="VLX449" s="28"/>
      <c r="VLY449" s="28"/>
      <c r="VLZ449" s="28"/>
      <c r="VMA449" s="28"/>
      <c r="VMB449" s="28"/>
      <c r="VMC449" s="28"/>
      <c r="VMD449" s="28"/>
      <c r="VME449" s="28"/>
      <c r="VMF449" s="28"/>
      <c r="VMG449" s="28"/>
      <c r="VMH449" s="28"/>
      <c r="VMI449" s="28"/>
      <c r="VMJ449" s="28"/>
      <c r="VMK449" s="28"/>
      <c r="VML449" s="28"/>
      <c r="VMM449" s="28"/>
      <c r="VMN449" s="28"/>
      <c r="VMO449" s="28"/>
      <c r="VMP449" s="28"/>
      <c r="VMQ449" s="28"/>
      <c r="VMR449" s="28"/>
      <c r="VMS449" s="28"/>
      <c r="VMT449" s="28"/>
      <c r="VMU449" s="28"/>
      <c r="VMV449" s="28"/>
      <c r="VMW449" s="28"/>
      <c r="VMX449" s="28"/>
      <c r="VMY449" s="28"/>
      <c r="VMZ449" s="28"/>
      <c r="VNA449" s="28"/>
      <c r="VNB449" s="28"/>
      <c r="VNC449" s="28"/>
      <c r="VND449" s="28"/>
      <c r="VNE449" s="28"/>
      <c r="VNF449" s="28"/>
      <c r="VNG449" s="28"/>
      <c r="VNH449" s="28"/>
      <c r="VNI449" s="28"/>
      <c r="VNJ449" s="28"/>
      <c r="VNK449" s="28"/>
      <c r="VNL449" s="28"/>
      <c r="VNM449" s="28"/>
      <c r="VNN449" s="28"/>
      <c r="VNO449" s="28"/>
      <c r="VNP449" s="28"/>
      <c r="VNQ449" s="28"/>
      <c r="VNR449" s="28"/>
      <c r="VNS449" s="28"/>
      <c r="VNT449" s="28"/>
      <c r="VNU449" s="28"/>
      <c r="VNV449" s="28"/>
      <c r="VNW449" s="28"/>
      <c r="VNX449" s="28"/>
      <c r="VNY449" s="28"/>
      <c r="VNZ449" s="28"/>
      <c r="VOA449" s="28"/>
      <c r="VOB449" s="28"/>
      <c r="VOC449" s="28"/>
      <c r="VOD449" s="28"/>
      <c r="VOE449" s="28"/>
      <c r="VOF449" s="28"/>
      <c r="VOG449" s="28"/>
      <c r="VOH449" s="28"/>
      <c r="VOI449" s="28"/>
      <c r="VOJ449" s="28"/>
      <c r="VOK449" s="28"/>
      <c r="VOL449" s="28"/>
      <c r="VOM449" s="28"/>
      <c r="VON449" s="28"/>
      <c r="VOO449" s="28"/>
      <c r="VOP449" s="28"/>
      <c r="VOQ449" s="28"/>
      <c r="VOR449" s="28"/>
      <c r="VOS449" s="28"/>
      <c r="VOT449" s="28"/>
      <c r="VOU449" s="28"/>
      <c r="VOV449" s="28"/>
      <c r="VOW449" s="28"/>
      <c r="VOX449" s="28"/>
      <c r="VOY449" s="28"/>
      <c r="VOZ449" s="28"/>
      <c r="VPA449" s="28"/>
      <c r="VPB449" s="28"/>
      <c r="VPC449" s="28"/>
      <c r="VPD449" s="28"/>
      <c r="VPE449" s="28"/>
      <c r="VPF449" s="28"/>
      <c r="VPG449" s="28"/>
      <c r="VPH449" s="28"/>
      <c r="VPI449" s="28"/>
      <c r="VPJ449" s="28"/>
      <c r="VPK449" s="28"/>
      <c r="VPL449" s="28"/>
      <c r="VPM449" s="28"/>
      <c r="VPN449" s="28"/>
      <c r="VPO449" s="28"/>
      <c r="VPP449" s="28"/>
      <c r="VPQ449" s="28"/>
      <c r="VPR449" s="28"/>
      <c r="VPS449" s="28"/>
      <c r="VPT449" s="28"/>
      <c r="VPU449" s="28"/>
      <c r="VPV449" s="28"/>
      <c r="VPW449" s="28"/>
      <c r="VPX449" s="28"/>
      <c r="VPY449" s="28"/>
      <c r="VPZ449" s="28"/>
      <c r="VQA449" s="28"/>
      <c r="VQB449" s="28"/>
      <c r="VQC449" s="28"/>
      <c r="VQD449" s="28"/>
      <c r="VQE449" s="28"/>
      <c r="VQF449" s="28"/>
      <c r="VQG449" s="28"/>
      <c r="VQH449" s="28"/>
      <c r="VQI449" s="28"/>
      <c r="VQJ449" s="28"/>
      <c r="VQK449" s="28"/>
      <c r="VQL449" s="28"/>
      <c r="VQM449" s="28"/>
      <c r="VQN449" s="28"/>
      <c r="VQO449" s="28"/>
      <c r="VQP449" s="28"/>
      <c r="VQQ449" s="28"/>
      <c r="VQR449" s="28"/>
      <c r="VQS449" s="28"/>
      <c r="VQT449" s="28"/>
      <c r="VQU449" s="28"/>
      <c r="VQV449" s="28"/>
      <c r="VQW449" s="28"/>
      <c r="VQX449" s="28"/>
      <c r="VQY449" s="28"/>
      <c r="VQZ449" s="28"/>
      <c r="VRA449" s="28"/>
      <c r="VRB449" s="28"/>
      <c r="VRC449" s="28"/>
      <c r="VRD449" s="28"/>
      <c r="VRE449" s="28"/>
      <c r="VRF449" s="28"/>
      <c r="VRG449" s="28"/>
      <c r="VRH449" s="28"/>
      <c r="VRI449" s="28"/>
      <c r="VRJ449" s="28"/>
      <c r="VRK449" s="28"/>
      <c r="VRL449" s="28"/>
      <c r="VRM449" s="28"/>
      <c r="VRN449" s="28"/>
      <c r="VRO449" s="28"/>
      <c r="VRP449" s="28"/>
      <c r="VRQ449" s="28"/>
      <c r="VRR449" s="28"/>
      <c r="VRS449" s="28"/>
      <c r="VRT449" s="28"/>
      <c r="VRU449" s="28"/>
      <c r="VRV449" s="28"/>
      <c r="VRW449" s="28"/>
      <c r="VRX449" s="28"/>
      <c r="VRY449" s="28"/>
      <c r="VRZ449" s="28"/>
      <c r="VSA449" s="28"/>
      <c r="VSB449" s="28"/>
      <c r="VSC449" s="28"/>
      <c r="VSD449" s="28"/>
      <c r="VSE449" s="28"/>
      <c r="VSF449" s="28"/>
      <c r="VSG449" s="28"/>
      <c r="VSH449" s="28"/>
      <c r="VSI449" s="28"/>
      <c r="VSJ449" s="28"/>
      <c r="VSK449" s="28"/>
      <c r="VSL449" s="28"/>
      <c r="VSM449" s="28"/>
      <c r="VSN449" s="28"/>
      <c r="VSO449" s="28"/>
      <c r="VSP449" s="28"/>
      <c r="VSQ449" s="28"/>
      <c r="VSR449" s="28"/>
      <c r="VSS449" s="28"/>
      <c r="VST449" s="28"/>
      <c r="VSU449" s="28"/>
      <c r="VSV449" s="28"/>
      <c r="VSW449" s="28"/>
      <c r="VSX449" s="28"/>
      <c r="VSY449" s="28"/>
      <c r="VSZ449" s="28"/>
      <c r="VTA449" s="28"/>
      <c r="VTB449" s="28"/>
      <c r="VTC449" s="28"/>
      <c r="VTD449" s="28"/>
      <c r="VTE449" s="28"/>
      <c r="VTF449" s="28"/>
      <c r="VTG449" s="28"/>
      <c r="VTH449" s="28"/>
      <c r="VTI449" s="28"/>
      <c r="VTJ449" s="28"/>
      <c r="VTK449" s="28"/>
      <c r="VTL449" s="28"/>
      <c r="VTM449" s="28"/>
      <c r="VTN449" s="28"/>
      <c r="VTO449" s="28"/>
      <c r="VTP449" s="28"/>
      <c r="VTQ449" s="28"/>
      <c r="VTR449" s="28"/>
      <c r="VTS449" s="28"/>
      <c r="VTT449" s="28"/>
      <c r="VTU449" s="28"/>
      <c r="VTV449" s="28"/>
      <c r="VTW449" s="28"/>
      <c r="VTX449" s="28"/>
      <c r="VTY449" s="28"/>
      <c r="VTZ449" s="28"/>
      <c r="VUA449" s="28"/>
      <c r="VUB449" s="28"/>
      <c r="VUC449" s="28"/>
      <c r="VUD449" s="28"/>
      <c r="VUE449" s="28"/>
      <c r="VUF449" s="28"/>
      <c r="VUG449" s="28"/>
      <c r="VUH449" s="28"/>
      <c r="VUI449" s="28"/>
      <c r="VUJ449" s="28"/>
      <c r="VUK449" s="28"/>
      <c r="VUL449" s="28"/>
      <c r="VUM449" s="28"/>
      <c r="VUN449" s="28"/>
      <c r="VUO449" s="28"/>
      <c r="VUP449" s="28"/>
      <c r="VUQ449" s="28"/>
      <c r="VUR449" s="28"/>
      <c r="VUS449" s="28"/>
      <c r="VUT449" s="28"/>
      <c r="VUU449" s="28"/>
      <c r="VUV449" s="28"/>
      <c r="VUW449" s="28"/>
      <c r="VUX449" s="28"/>
      <c r="VUY449" s="28"/>
      <c r="VUZ449" s="28"/>
      <c r="VVA449" s="28"/>
      <c r="VVB449" s="28"/>
      <c r="VVC449" s="28"/>
      <c r="VVD449" s="28"/>
      <c r="VVE449" s="28"/>
      <c r="VVF449" s="28"/>
      <c r="VVG449" s="28"/>
      <c r="VVH449" s="28"/>
      <c r="VVI449" s="28"/>
      <c r="VVJ449" s="28"/>
      <c r="VVK449" s="28"/>
      <c r="VVL449" s="28"/>
      <c r="VVM449" s="28"/>
      <c r="VVN449" s="28"/>
      <c r="VVO449" s="28"/>
      <c r="VVP449" s="28"/>
      <c r="VVQ449" s="28"/>
      <c r="VVR449" s="28"/>
      <c r="VVS449" s="28"/>
      <c r="VVT449" s="28"/>
      <c r="VVU449" s="28"/>
      <c r="VVV449" s="28"/>
      <c r="VVW449" s="28"/>
      <c r="VVX449" s="28"/>
      <c r="VVY449" s="28"/>
      <c r="VVZ449" s="28"/>
      <c r="VWA449" s="28"/>
      <c r="VWB449" s="28"/>
      <c r="VWC449" s="28"/>
      <c r="VWD449" s="28"/>
      <c r="VWE449" s="28"/>
      <c r="VWF449" s="28"/>
      <c r="VWG449" s="28"/>
      <c r="VWH449" s="28"/>
      <c r="VWI449" s="28"/>
      <c r="VWJ449" s="28"/>
      <c r="VWK449" s="28"/>
      <c r="VWL449" s="28"/>
      <c r="VWM449" s="28"/>
      <c r="VWN449" s="28"/>
      <c r="VWO449" s="28"/>
      <c r="VWP449" s="28"/>
      <c r="VWQ449" s="28"/>
      <c r="VWR449" s="28"/>
      <c r="VWS449" s="28"/>
      <c r="VWT449" s="28"/>
      <c r="VWU449" s="28"/>
      <c r="VWV449" s="28"/>
      <c r="VWW449" s="28"/>
      <c r="VWX449" s="28"/>
      <c r="VWY449" s="28"/>
      <c r="VWZ449" s="28"/>
      <c r="VXA449" s="28"/>
      <c r="VXB449" s="28"/>
      <c r="VXC449" s="28"/>
      <c r="VXD449" s="28"/>
      <c r="VXE449" s="28"/>
      <c r="VXF449" s="28"/>
      <c r="VXG449" s="28"/>
      <c r="VXH449" s="28"/>
      <c r="VXI449" s="28"/>
      <c r="VXJ449" s="28"/>
      <c r="VXK449" s="28"/>
      <c r="VXL449" s="28"/>
      <c r="VXM449" s="28"/>
      <c r="VXN449" s="28"/>
      <c r="VXO449" s="28"/>
      <c r="VXP449" s="28"/>
      <c r="VXQ449" s="28"/>
      <c r="VXR449" s="28"/>
      <c r="VXS449" s="28"/>
      <c r="VXT449" s="28"/>
      <c r="VXU449" s="28"/>
      <c r="VXV449" s="28"/>
      <c r="VXW449" s="28"/>
      <c r="VXX449" s="28"/>
      <c r="VXY449" s="28"/>
      <c r="VXZ449" s="28"/>
      <c r="VYA449" s="28"/>
      <c r="VYB449" s="28"/>
      <c r="VYC449" s="28"/>
      <c r="VYD449" s="28"/>
      <c r="VYE449" s="28"/>
      <c r="VYF449" s="28"/>
      <c r="VYG449" s="28"/>
      <c r="VYH449" s="28"/>
      <c r="VYI449" s="28"/>
      <c r="VYJ449" s="28"/>
      <c r="VYK449" s="28"/>
      <c r="VYL449" s="28"/>
      <c r="VYM449" s="28"/>
      <c r="VYN449" s="28"/>
      <c r="VYO449" s="28"/>
      <c r="VYP449" s="28"/>
      <c r="VYQ449" s="28"/>
      <c r="VYR449" s="28"/>
      <c r="VYS449" s="28"/>
      <c r="VYT449" s="28"/>
      <c r="VYU449" s="28"/>
      <c r="VYV449" s="28"/>
      <c r="VYW449" s="28"/>
      <c r="VYX449" s="28"/>
      <c r="VYY449" s="28"/>
      <c r="VYZ449" s="28"/>
      <c r="VZA449" s="28"/>
      <c r="VZB449" s="28"/>
      <c r="VZC449" s="28"/>
      <c r="VZD449" s="28"/>
      <c r="VZE449" s="28"/>
      <c r="VZF449" s="28"/>
      <c r="VZG449" s="28"/>
      <c r="VZH449" s="28"/>
      <c r="VZI449" s="28"/>
      <c r="VZJ449" s="28"/>
      <c r="VZK449" s="28"/>
      <c r="VZL449" s="28"/>
      <c r="VZM449" s="28"/>
      <c r="VZN449" s="28"/>
      <c r="VZO449" s="28"/>
      <c r="VZP449" s="28"/>
      <c r="VZQ449" s="28"/>
      <c r="VZR449" s="28"/>
      <c r="VZS449" s="28"/>
      <c r="VZT449" s="28"/>
      <c r="VZU449" s="28"/>
      <c r="VZV449" s="28"/>
      <c r="VZW449" s="28"/>
      <c r="VZX449" s="28"/>
      <c r="VZY449" s="28"/>
      <c r="VZZ449" s="28"/>
      <c r="WAA449" s="28"/>
      <c r="WAB449" s="28"/>
      <c r="WAC449" s="28"/>
      <c r="WAD449" s="28"/>
      <c r="WAE449" s="28"/>
      <c r="WAF449" s="28"/>
      <c r="WAG449" s="28"/>
      <c r="WAH449" s="28"/>
      <c r="WAI449" s="28"/>
      <c r="WAJ449" s="28"/>
      <c r="WAK449" s="28"/>
      <c r="WAL449" s="28"/>
      <c r="WAM449" s="28"/>
      <c r="WAN449" s="28"/>
      <c r="WAO449" s="28"/>
      <c r="WAP449" s="28"/>
      <c r="WAQ449" s="28"/>
      <c r="WAR449" s="28"/>
      <c r="WAS449" s="28"/>
      <c r="WAT449" s="28"/>
      <c r="WAU449" s="28"/>
      <c r="WAV449" s="28"/>
      <c r="WAW449" s="28"/>
      <c r="WAX449" s="28"/>
      <c r="WAY449" s="28"/>
      <c r="WAZ449" s="28"/>
      <c r="WBA449" s="28"/>
      <c r="WBB449" s="28"/>
      <c r="WBC449" s="28"/>
      <c r="WBD449" s="28"/>
      <c r="WBE449" s="28"/>
      <c r="WBF449" s="28"/>
      <c r="WBG449" s="28"/>
      <c r="WBH449" s="28"/>
      <c r="WBI449" s="28"/>
      <c r="WBJ449" s="28"/>
      <c r="WBK449" s="28"/>
      <c r="WBL449" s="28"/>
      <c r="WBM449" s="28"/>
      <c r="WBN449" s="28"/>
      <c r="WBO449" s="28"/>
      <c r="WBP449" s="28"/>
      <c r="WBQ449" s="28"/>
      <c r="WBR449" s="28"/>
      <c r="WBS449" s="28"/>
      <c r="WBT449" s="28"/>
      <c r="WBU449" s="28"/>
      <c r="WBV449" s="28"/>
      <c r="WBW449" s="28"/>
      <c r="WBX449" s="28"/>
      <c r="WBY449" s="28"/>
      <c r="WBZ449" s="28"/>
      <c r="WCA449" s="28"/>
      <c r="WCB449" s="28"/>
      <c r="WCC449" s="28"/>
      <c r="WCD449" s="28"/>
      <c r="WCE449" s="28"/>
      <c r="WCF449" s="28"/>
      <c r="WCG449" s="28"/>
      <c r="WCH449" s="28"/>
      <c r="WCI449" s="28"/>
      <c r="WCJ449" s="28"/>
      <c r="WCK449" s="28"/>
      <c r="WCL449" s="28"/>
      <c r="WCM449" s="28"/>
      <c r="WCN449" s="28"/>
      <c r="WCO449" s="28"/>
      <c r="WCP449" s="28"/>
      <c r="WCQ449" s="28"/>
      <c r="WCR449" s="28"/>
      <c r="WCS449" s="28"/>
      <c r="WCT449" s="28"/>
      <c r="WCU449" s="28"/>
      <c r="WCV449" s="28"/>
      <c r="WCW449" s="28"/>
      <c r="WCX449" s="28"/>
      <c r="WCY449" s="28"/>
      <c r="WCZ449" s="28"/>
      <c r="WDA449" s="28"/>
      <c r="WDB449" s="28"/>
      <c r="WDC449" s="28"/>
      <c r="WDD449" s="28"/>
      <c r="WDE449" s="28"/>
      <c r="WDF449" s="28"/>
      <c r="WDG449" s="28"/>
      <c r="WDH449" s="28"/>
      <c r="WDI449" s="28"/>
      <c r="WDJ449" s="28"/>
      <c r="WDK449" s="28"/>
      <c r="WDL449" s="28"/>
      <c r="WDM449" s="28"/>
      <c r="WDN449" s="28"/>
      <c r="WDO449" s="28"/>
      <c r="WDP449" s="28"/>
      <c r="WDQ449" s="28"/>
      <c r="WDR449" s="28"/>
      <c r="WDS449" s="28"/>
      <c r="WDT449" s="28"/>
      <c r="WDU449" s="28"/>
      <c r="WDV449" s="28"/>
      <c r="WDW449" s="28"/>
      <c r="WDX449" s="28"/>
      <c r="WDY449" s="28"/>
      <c r="WDZ449" s="28"/>
      <c r="WEA449" s="28"/>
      <c r="WEB449" s="28"/>
      <c r="WEC449" s="28"/>
      <c r="WED449" s="28"/>
      <c r="WEE449" s="28"/>
      <c r="WEF449" s="28"/>
      <c r="WEG449" s="28"/>
      <c r="WEH449" s="28"/>
      <c r="WEI449" s="28"/>
      <c r="WEJ449" s="28"/>
      <c r="WEK449" s="28"/>
      <c r="WEL449" s="28"/>
      <c r="WEM449" s="28"/>
      <c r="WEN449" s="28"/>
      <c r="WEO449" s="28"/>
      <c r="WEP449" s="28"/>
      <c r="WEQ449" s="28"/>
      <c r="WER449" s="28"/>
      <c r="WES449" s="28"/>
      <c r="WET449" s="28"/>
      <c r="WEU449" s="28"/>
      <c r="WEV449" s="28"/>
      <c r="WEW449" s="28"/>
      <c r="WEX449" s="28"/>
      <c r="WEY449" s="28"/>
      <c r="WEZ449" s="28"/>
      <c r="WFA449" s="28"/>
      <c r="WFB449" s="28"/>
      <c r="WFC449" s="28"/>
      <c r="WFD449" s="28"/>
      <c r="WFE449" s="28"/>
      <c r="WFF449" s="28"/>
      <c r="WFG449" s="28"/>
      <c r="WFH449" s="28"/>
      <c r="WFI449" s="28"/>
      <c r="WFJ449" s="28"/>
      <c r="WFK449" s="28"/>
      <c r="WFL449" s="28"/>
      <c r="WFM449" s="28"/>
      <c r="WFN449" s="28"/>
      <c r="WFO449" s="28"/>
      <c r="WFP449" s="28"/>
      <c r="WFQ449" s="28"/>
      <c r="WFR449" s="28"/>
      <c r="WFS449" s="28"/>
      <c r="WFT449" s="28"/>
      <c r="WFU449" s="28"/>
      <c r="WFV449" s="28"/>
      <c r="WFW449" s="28"/>
      <c r="WFX449" s="28"/>
      <c r="WFY449" s="28"/>
      <c r="WFZ449" s="28"/>
      <c r="WGA449" s="28"/>
      <c r="WGB449" s="28"/>
      <c r="WGC449" s="28"/>
      <c r="WGD449" s="28"/>
      <c r="WGE449" s="28"/>
      <c r="WGF449" s="28"/>
      <c r="WGG449" s="28"/>
      <c r="WGH449" s="28"/>
      <c r="WGI449" s="28"/>
      <c r="WGJ449" s="28"/>
      <c r="WGK449" s="28"/>
      <c r="WGL449" s="28"/>
      <c r="WGM449" s="28"/>
      <c r="WGN449" s="28"/>
      <c r="WGO449" s="28"/>
      <c r="WGP449" s="28"/>
      <c r="WGQ449" s="28"/>
      <c r="WGR449" s="28"/>
      <c r="WGS449" s="28"/>
      <c r="WGT449" s="28"/>
      <c r="WGU449" s="28"/>
      <c r="WGV449" s="28"/>
      <c r="WGW449" s="28"/>
      <c r="WGX449" s="28"/>
      <c r="WGY449" s="28"/>
      <c r="WGZ449" s="28"/>
      <c r="WHA449" s="28"/>
      <c r="WHB449" s="28"/>
      <c r="WHC449" s="28"/>
      <c r="WHD449" s="28"/>
      <c r="WHE449" s="28"/>
      <c r="WHF449" s="28"/>
      <c r="WHG449" s="28"/>
      <c r="WHH449" s="28"/>
      <c r="WHI449" s="28"/>
      <c r="WHJ449" s="28"/>
      <c r="WHK449" s="28"/>
      <c r="WHL449" s="28"/>
      <c r="WHM449" s="28"/>
      <c r="WHN449" s="28"/>
      <c r="WHO449" s="28"/>
      <c r="WHP449" s="28"/>
      <c r="WHQ449" s="28"/>
      <c r="WHR449" s="28"/>
      <c r="WHS449" s="28"/>
      <c r="WHT449" s="28"/>
      <c r="WHU449" s="28"/>
      <c r="WHV449" s="28"/>
      <c r="WHW449" s="28"/>
      <c r="WHX449" s="28"/>
      <c r="WHY449" s="28"/>
      <c r="WHZ449" s="28"/>
      <c r="WIA449" s="28"/>
      <c r="WIB449" s="28"/>
      <c r="WIC449" s="28"/>
      <c r="WID449" s="28"/>
      <c r="WIE449" s="28"/>
      <c r="WIF449" s="28"/>
      <c r="WIG449" s="28"/>
      <c r="WIH449" s="28"/>
      <c r="WII449" s="28"/>
      <c r="WIJ449" s="28"/>
      <c r="WIK449" s="28"/>
      <c r="WIL449" s="28"/>
      <c r="WIM449" s="28"/>
      <c r="WIN449" s="28"/>
      <c r="WIO449" s="28"/>
      <c r="WIP449" s="28"/>
      <c r="WIQ449" s="28"/>
      <c r="WIR449" s="28"/>
      <c r="WIS449" s="28"/>
      <c r="WIT449" s="28"/>
      <c r="WIU449" s="28"/>
      <c r="WIV449" s="28"/>
      <c r="WIW449" s="28"/>
      <c r="WIX449" s="28"/>
      <c r="WIY449" s="28"/>
      <c r="WIZ449" s="28"/>
      <c r="WJA449" s="28"/>
      <c r="WJB449" s="28"/>
      <c r="WJC449" s="28"/>
      <c r="WJD449" s="28"/>
      <c r="WJE449" s="28"/>
      <c r="WJF449" s="28"/>
      <c r="WJG449" s="28"/>
      <c r="WJH449" s="28"/>
      <c r="WJI449" s="28"/>
      <c r="WJJ449" s="28"/>
      <c r="WJK449" s="28"/>
      <c r="WJL449" s="28"/>
      <c r="WJM449" s="28"/>
      <c r="WJN449" s="28"/>
      <c r="WJO449" s="28"/>
      <c r="WJP449" s="28"/>
      <c r="WJQ449" s="28"/>
      <c r="WJR449" s="28"/>
      <c r="WJS449" s="28"/>
      <c r="WJT449" s="28"/>
      <c r="WJU449" s="28"/>
      <c r="WJV449" s="28"/>
      <c r="WJW449" s="28"/>
      <c r="WJX449" s="28"/>
      <c r="WJY449" s="28"/>
      <c r="WJZ449" s="28"/>
      <c r="WKA449" s="28"/>
      <c r="WKB449" s="28"/>
      <c r="WKC449" s="28"/>
      <c r="WKD449" s="28"/>
      <c r="WKE449" s="28"/>
      <c r="WKF449" s="28"/>
      <c r="WKG449" s="28"/>
      <c r="WKH449" s="28"/>
      <c r="WKI449" s="28"/>
      <c r="WKJ449" s="28"/>
      <c r="WKK449" s="28"/>
      <c r="WKL449" s="28"/>
      <c r="WKM449" s="28"/>
      <c r="WKN449" s="28"/>
      <c r="WKO449" s="28"/>
      <c r="WKP449" s="28"/>
      <c r="WKQ449" s="28"/>
      <c r="WKR449" s="28"/>
      <c r="WKS449" s="28"/>
      <c r="WKT449" s="28"/>
      <c r="WKU449" s="28"/>
      <c r="WKV449" s="28"/>
      <c r="WKW449" s="28"/>
      <c r="WKX449" s="28"/>
      <c r="WKY449" s="28"/>
      <c r="WKZ449" s="28"/>
      <c r="WLA449" s="28"/>
      <c r="WLB449" s="28"/>
      <c r="WLC449" s="28"/>
      <c r="WLD449" s="28"/>
      <c r="WLE449" s="28"/>
      <c r="WLF449" s="28"/>
      <c r="WLG449" s="28"/>
      <c r="WLH449" s="28"/>
      <c r="WLI449" s="28"/>
      <c r="WLJ449" s="28"/>
      <c r="WLK449" s="28"/>
      <c r="WLL449" s="28"/>
      <c r="WLM449" s="28"/>
      <c r="WLN449" s="28"/>
      <c r="WLO449" s="28"/>
      <c r="WLP449" s="28"/>
      <c r="WLQ449" s="28"/>
      <c r="WLR449" s="28"/>
      <c r="WLS449" s="28"/>
      <c r="WLT449" s="28"/>
      <c r="WLU449" s="28"/>
      <c r="WLV449" s="28"/>
      <c r="WLW449" s="28"/>
      <c r="WLX449" s="28"/>
      <c r="WLY449" s="28"/>
      <c r="WLZ449" s="28"/>
      <c r="WMA449" s="28"/>
      <c r="WMB449" s="28"/>
      <c r="WMC449" s="28"/>
      <c r="WMD449" s="28"/>
      <c r="WME449" s="28"/>
      <c r="WMF449" s="28"/>
      <c r="WMG449" s="28"/>
      <c r="WMH449" s="28"/>
      <c r="WMI449" s="28"/>
      <c r="WMJ449" s="28"/>
      <c r="WMK449" s="28"/>
      <c r="WML449" s="28"/>
      <c r="WMM449" s="28"/>
      <c r="WMN449" s="28"/>
      <c r="WMO449" s="28"/>
      <c r="WMP449" s="28"/>
      <c r="WMQ449" s="28"/>
      <c r="WMR449" s="28"/>
      <c r="WMS449" s="28"/>
      <c r="WMT449" s="28"/>
      <c r="WMU449" s="28"/>
      <c r="WMV449" s="28"/>
      <c r="WMW449" s="28"/>
      <c r="WMX449" s="28"/>
      <c r="WMY449" s="28"/>
      <c r="WMZ449" s="28"/>
      <c r="WNA449" s="28"/>
      <c r="WNB449" s="28"/>
      <c r="WNC449" s="28"/>
      <c r="WND449" s="28"/>
      <c r="WNE449" s="28"/>
      <c r="WNF449" s="28"/>
      <c r="WNG449" s="28"/>
      <c r="WNH449" s="28"/>
      <c r="WNI449" s="28"/>
      <c r="WNJ449" s="28"/>
      <c r="WNK449" s="28"/>
      <c r="WNL449" s="28"/>
      <c r="WNM449" s="28"/>
      <c r="WNN449" s="28"/>
      <c r="WNO449" s="28"/>
      <c r="WNP449" s="28"/>
      <c r="WNQ449" s="28"/>
      <c r="WNR449" s="28"/>
      <c r="WNS449" s="28"/>
      <c r="WNT449" s="28"/>
      <c r="WNU449" s="28"/>
      <c r="WNV449" s="28"/>
      <c r="WNW449" s="28"/>
      <c r="WNX449" s="28"/>
      <c r="WNY449" s="28"/>
      <c r="WNZ449" s="28"/>
      <c r="WOA449" s="28"/>
      <c r="WOB449" s="28"/>
      <c r="WOC449" s="28"/>
      <c r="WOD449" s="28"/>
      <c r="WOE449" s="28"/>
      <c r="WOF449" s="28"/>
      <c r="WOG449" s="28"/>
      <c r="WOH449" s="28"/>
      <c r="WOI449" s="28"/>
      <c r="WOJ449" s="28"/>
      <c r="WOK449" s="28"/>
      <c r="WOL449" s="28"/>
      <c r="WOM449" s="28"/>
      <c r="WON449" s="28"/>
      <c r="WOO449" s="28"/>
      <c r="WOP449" s="28"/>
      <c r="WOQ449" s="28"/>
      <c r="WOR449" s="28"/>
      <c r="WOS449" s="28"/>
      <c r="WOT449" s="28"/>
      <c r="WOU449" s="28"/>
      <c r="WOV449" s="28"/>
      <c r="WOW449" s="28"/>
      <c r="WOX449" s="28"/>
      <c r="WOY449" s="28"/>
      <c r="WOZ449" s="28"/>
      <c r="WPA449" s="28"/>
      <c r="WPB449" s="28"/>
      <c r="WPC449" s="28"/>
      <c r="WPD449" s="28"/>
      <c r="WPE449" s="28"/>
      <c r="WPF449" s="28"/>
      <c r="WPG449" s="28"/>
      <c r="WPH449" s="28"/>
      <c r="WPI449" s="28"/>
      <c r="WPJ449" s="28"/>
      <c r="WPK449" s="28"/>
      <c r="WPL449" s="28"/>
      <c r="WPM449" s="28"/>
      <c r="WPN449" s="28"/>
      <c r="WPO449" s="28"/>
      <c r="WPP449" s="28"/>
      <c r="WPQ449" s="28"/>
      <c r="WPR449" s="28"/>
      <c r="WPS449" s="28"/>
      <c r="WPT449" s="28"/>
      <c r="WPU449" s="28"/>
      <c r="WPV449" s="28"/>
      <c r="WPW449" s="28"/>
      <c r="WPX449" s="28"/>
      <c r="WPY449" s="28"/>
      <c r="WPZ449" s="28"/>
      <c r="WQA449" s="28"/>
      <c r="WQB449" s="28"/>
      <c r="WQC449" s="28"/>
      <c r="WQD449" s="28"/>
      <c r="WQE449" s="28"/>
      <c r="WQF449" s="28"/>
      <c r="WQG449" s="28"/>
      <c r="WQH449" s="28"/>
      <c r="WQI449" s="28"/>
      <c r="WQJ449" s="28"/>
      <c r="WQK449" s="28"/>
      <c r="WQL449" s="28"/>
      <c r="WQM449" s="28"/>
      <c r="WQN449" s="28"/>
      <c r="WQO449" s="28"/>
      <c r="WQP449" s="28"/>
      <c r="WQQ449" s="28"/>
      <c r="WQR449" s="28"/>
      <c r="WQS449" s="28"/>
      <c r="WQT449" s="28"/>
      <c r="WQU449" s="28"/>
      <c r="WQV449" s="28"/>
      <c r="WQW449" s="28"/>
      <c r="WQX449" s="28"/>
      <c r="WQY449" s="28"/>
      <c r="WQZ449" s="28"/>
      <c r="WRA449" s="28"/>
      <c r="WRB449" s="28"/>
      <c r="WRC449" s="28"/>
      <c r="WRD449" s="28"/>
      <c r="WRE449" s="28"/>
      <c r="WRF449" s="28"/>
      <c r="WRG449" s="28"/>
      <c r="WRH449" s="28"/>
      <c r="WRI449" s="28"/>
      <c r="WRJ449" s="28"/>
      <c r="WRK449" s="28"/>
      <c r="WRL449" s="28"/>
      <c r="WRM449" s="28"/>
      <c r="WRN449" s="28"/>
      <c r="WRO449" s="28"/>
      <c r="WRP449" s="28"/>
      <c r="WRQ449" s="28"/>
      <c r="WRR449" s="28"/>
      <c r="WRS449" s="28"/>
      <c r="WRT449" s="28"/>
      <c r="WRU449" s="28"/>
      <c r="WRV449" s="28"/>
      <c r="WRW449" s="28"/>
      <c r="WRX449" s="28"/>
      <c r="WRY449" s="28"/>
      <c r="WRZ449" s="28"/>
      <c r="WSA449" s="28"/>
      <c r="WSB449" s="28"/>
      <c r="WSC449" s="28"/>
      <c r="WSD449" s="28"/>
      <c r="WSE449" s="28"/>
      <c r="WSF449" s="28"/>
      <c r="WSG449" s="28"/>
      <c r="WSH449" s="28"/>
      <c r="WSI449" s="28"/>
      <c r="WSJ449" s="28"/>
      <c r="WSK449" s="28"/>
      <c r="WSL449" s="28"/>
      <c r="WSM449" s="28"/>
      <c r="WSN449" s="28"/>
      <c r="WSO449" s="28"/>
      <c r="WSP449" s="28"/>
      <c r="WSQ449" s="28"/>
      <c r="WSR449" s="28"/>
      <c r="WSS449" s="28"/>
      <c r="WST449" s="28"/>
      <c r="WSU449" s="28"/>
      <c r="WSV449" s="28"/>
      <c r="WSW449" s="28"/>
      <c r="WSX449" s="28"/>
      <c r="WSY449" s="28"/>
      <c r="WSZ449" s="28"/>
      <c r="WTA449" s="28"/>
      <c r="WTB449" s="28"/>
      <c r="WTC449" s="28"/>
      <c r="WTD449" s="28"/>
      <c r="WTE449" s="28"/>
      <c r="WTF449" s="28"/>
      <c r="WTG449" s="28"/>
      <c r="WTH449" s="28"/>
      <c r="WTI449" s="28"/>
      <c r="WTJ449" s="28"/>
      <c r="WTK449" s="28"/>
      <c r="WTL449" s="28"/>
      <c r="WTM449" s="28"/>
      <c r="WTN449" s="28"/>
      <c r="WTO449" s="28"/>
      <c r="WTP449" s="28"/>
      <c r="WTQ449" s="28"/>
      <c r="WTR449" s="28"/>
      <c r="WTS449" s="28"/>
      <c r="WTT449" s="28"/>
      <c r="WTU449" s="28"/>
      <c r="WTV449" s="28"/>
      <c r="WTW449" s="28"/>
      <c r="WTX449" s="28"/>
      <c r="WTY449" s="28"/>
      <c r="WTZ449" s="28"/>
      <c r="WUA449" s="28"/>
      <c r="WUB449" s="28"/>
      <c r="WUC449" s="28"/>
      <c r="WUD449" s="28"/>
      <c r="WUE449" s="28"/>
      <c r="WUF449" s="28"/>
      <c r="WUG449" s="28"/>
      <c r="WUH449" s="28"/>
      <c r="WUI449" s="28"/>
      <c r="WUJ449" s="28"/>
      <c r="WUK449" s="28"/>
      <c r="WUL449" s="28"/>
      <c r="WUM449" s="28"/>
      <c r="WUN449" s="28"/>
      <c r="WUO449" s="28"/>
      <c r="WUP449" s="28"/>
      <c r="WUQ449" s="28"/>
      <c r="WUR449" s="28"/>
      <c r="WUS449" s="28"/>
      <c r="WUT449" s="28"/>
      <c r="WUU449" s="28"/>
      <c r="WUV449" s="28"/>
      <c r="WUW449" s="28"/>
      <c r="WUX449" s="28"/>
      <c r="WUY449" s="28"/>
      <c r="WUZ449" s="28"/>
      <c r="WVA449" s="28"/>
      <c r="WVB449" s="28"/>
      <c r="WVC449" s="28"/>
      <c r="WVD449" s="28"/>
      <c r="WVE449" s="28"/>
      <c r="WVF449" s="28"/>
      <c r="WVG449" s="28"/>
      <c r="WVH449" s="28"/>
      <c r="WVI449" s="28"/>
      <c r="WVJ449" s="28"/>
      <c r="WVK449" s="28"/>
      <c r="WVL449" s="28"/>
      <c r="WVM449" s="28"/>
      <c r="WVN449" s="28"/>
      <c r="WVO449" s="28"/>
      <c r="WVP449" s="28"/>
      <c r="WVQ449" s="28"/>
      <c r="WVR449" s="28"/>
      <c r="WVS449" s="28"/>
      <c r="WVT449" s="28"/>
      <c r="WVU449" s="28"/>
      <c r="WVV449" s="28"/>
      <c r="WVW449" s="28"/>
      <c r="WVX449" s="28"/>
      <c r="WVY449" s="28"/>
      <c r="WVZ449" s="28"/>
      <c r="WWA449" s="28"/>
      <c r="WWB449" s="28"/>
      <c r="WWC449" s="28"/>
      <c r="WWD449" s="28"/>
      <c r="WWE449" s="28"/>
      <c r="WWF449" s="28"/>
      <c r="WWG449" s="28"/>
      <c r="WWH449" s="28"/>
      <c r="WWI449" s="28"/>
      <c r="WWJ449" s="28"/>
      <c r="WWK449" s="28"/>
      <c r="WWL449" s="28"/>
      <c r="WWM449" s="28"/>
      <c r="WWN449" s="28"/>
      <c r="WWO449" s="28"/>
      <c r="WWP449" s="28"/>
      <c r="WWQ449" s="28"/>
      <c r="WWR449" s="28"/>
      <c r="WWS449" s="28"/>
      <c r="WWT449" s="28"/>
      <c r="WWU449" s="28"/>
      <c r="WWV449" s="28"/>
      <c r="WWW449" s="28"/>
      <c r="WWX449" s="28"/>
      <c r="WWY449" s="28"/>
      <c r="WWZ449" s="28"/>
      <c r="WXA449" s="28"/>
      <c r="WXB449" s="28"/>
      <c r="WXC449" s="28"/>
      <c r="WXD449" s="28"/>
      <c r="WXE449" s="28"/>
      <c r="WXF449" s="28"/>
      <c r="WXG449" s="28"/>
      <c r="WXH449" s="28"/>
      <c r="WXI449" s="28"/>
      <c r="WXJ449" s="28"/>
      <c r="WXK449" s="28"/>
      <c r="WXL449" s="28"/>
      <c r="WXM449" s="28"/>
      <c r="WXN449" s="28"/>
      <c r="WXO449" s="28"/>
      <c r="WXP449" s="28"/>
      <c r="WXQ449" s="28"/>
      <c r="WXR449" s="28"/>
      <c r="WXS449" s="28"/>
      <c r="WXT449" s="28"/>
      <c r="WXU449" s="28"/>
      <c r="WXV449" s="28"/>
      <c r="WXW449" s="28"/>
      <c r="WXX449" s="28"/>
      <c r="WXY449" s="28"/>
      <c r="WXZ449" s="28"/>
      <c r="WYA449" s="28"/>
      <c r="WYB449" s="28"/>
      <c r="WYC449" s="28"/>
      <c r="WYD449" s="28"/>
      <c r="WYE449" s="28"/>
      <c r="WYF449" s="28"/>
      <c r="WYG449" s="28"/>
      <c r="WYH449" s="28"/>
      <c r="WYI449" s="28"/>
      <c r="WYJ449" s="28"/>
      <c r="WYK449" s="28"/>
      <c r="WYL449" s="28"/>
      <c r="WYM449" s="28"/>
      <c r="WYN449" s="28"/>
      <c r="WYO449" s="28"/>
      <c r="WYP449" s="28"/>
      <c r="WYQ449" s="28"/>
      <c r="WYR449" s="28"/>
      <c r="WYS449" s="28"/>
      <c r="WYT449" s="28"/>
      <c r="WYU449" s="28"/>
      <c r="WYV449" s="28"/>
      <c r="WYW449" s="28"/>
      <c r="WYX449" s="28"/>
      <c r="WYY449" s="28"/>
      <c r="WYZ449" s="28"/>
      <c r="WZA449" s="28"/>
      <c r="WZB449" s="28"/>
      <c r="WZC449" s="28"/>
      <c r="WZD449" s="28"/>
      <c r="WZE449" s="28"/>
      <c r="WZF449" s="28"/>
      <c r="WZG449" s="28"/>
      <c r="WZH449" s="28"/>
      <c r="WZI449" s="28"/>
      <c r="WZJ449" s="28"/>
      <c r="WZK449" s="28"/>
      <c r="WZL449" s="28"/>
      <c r="WZM449" s="28"/>
      <c r="WZN449" s="28"/>
      <c r="WZO449" s="28"/>
      <c r="WZP449" s="28"/>
      <c r="WZQ449" s="28"/>
      <c r="WZR449" s="28"/>
      <c r="WZS449" s="28"/>
      <c r="WZT449" s="28"/>
      <c r="WZU449" s="28"/>
      <c r="WZV449" s="28"/>
      <c r="WZW449" s="28"/>
      <c r="WZX449" s="28"/>
      <c r="WZY449" s="28"/>
      <c r="WZZ449" s="28"/>
      <c r="XAA449" s="28"/>
      <c r="XAB449" s="28"/>
      <c r="XAC449" s="28"/>
      <c r="XAD449" s="28"/>
      <c r="XAE449" s="28"/>
      <c r="XAF449" s="28"/>
      <c r="XAG449" s="28"/>
      <c r="XAH449" s="28"/>
      <c r="XAI449" s="28"/>
      <c r="XAJ449" s="28"/>
      <c r="XAK449" s="28"/>
      <c r="XAL449" s="28"/>
      <c r="XAM449" s="28"/>
      <c r="XAN449" s="28"/>
      <c r="XAO449" s="28"/>
      <c r="XAP449" s="28"/>
      <c r="XAQ449" s="28"/>
      <c r="XAR449" s="28"/>
      <c r="XAS449" s="28"/>
      <c r="XAT449" s="28"/>
      <c r="XAU449" s="28"/>
      <c r="XAV449" s="28"/>
      <c r="XAW449" s="28"/>
      <c r="XAX449" s="28"/>
      <c r="XAY449" s="28"/>
      <c r="XAZ449" s="28"/>
      <c r="XBA449" s="28"/>
      <c r="XBB449" s="28"/>
      <c r="XBC449" s="28"/>
      <c r="XBD449" s="28"/>
      <c r="XBE449" s="28"/>
      <c r="XBF449" s="28"/>
      <c r="XBG449" s="28"/>
      <c r="XBH449" s="28"/>
      <c r="XBI449" s="28"/>
      <c r="XBJ449" s="28"/>
      <c r="XBK449" s="28"/>
      <c r="XBL449" s="28"/>
      <c r="XBM449" s="28"/>
      <c r="XBN449" s="28"/>
      <c r="XBO449" s="28"/>
      <c r="XBP449" s="28"/>
      <c r="XBQ449" s="28"/>
      <c r="XBR449" s="28"/>
      <c r="XBS449" s="28"/>
      <c r="XBT449" s="28"/>
      <c r="XBU449" s="28"/>
      <c r="XBV449" s="28"/>
      <c r="XBW449" s="28"/>
      <c r="XBX449" s="28"/>
      <c r="XBY449" s="28"/>
      <c r="XBZ449" s="28"/>
      <c r="XCA449" s="28"/>
      <c r="XCB449" s="28"/>
      <c r="XCC449" s="28"/>
      <c r="XCD449" s="28"/>
      <c r="XCE449" s="28"/>
      <c r="XCF449" s="28"/>
      <c r="XCG449" s="28"/>
      <c r="XCH449" s="28"/>
      <c r="XCI449" s="28"/>
      <c r="XCJ449" s="28"/>
      <c r="XCK449" s="28"/>
      <c r="XCL449" s="28"/>
      <c r="XCM449" s="28"/>
      <c r="XCN449" s="28"/>
      <c r="XCO449" s="28"/>
      <c r="XCP449" s="28"/>
      <c r="XCQ449" s="28"/>
      <c r="XCR449" s="28"/>
      <c r="XCS449" s="28"/>
      <c r="XCT449" s="28"/>
      <c r="XCU449" s="28"/>
      <c r="XCV449" s="28"/>
      <c r="XCW449" s="28"/>
      <c r="XCX449" s="28"/>
      <c r="XCY449" s="28"/>
      <c r="XCZ449" s="28"/>
      <c r="XDA449" s="28"/>
      <c r="XDB449" s="28"/>
      <c r="XDC449" s="28"/>
      <c r="XDD449" s="28"/>
      <c r="XDE449" s="28"/>
      <c r="XDF449" s="28"/>
      <c r="XDG449" s="28"/>
      <c r="XDH449" s="28"/>
      <c r="XDI449" s="28"/>
      <c r="XDJ449" s="28"/>
      <c r="XDK449" s="28"/>
      <c r="XDL449" s="28"/>
      <c r="XDM449" s="28"/>
      <c r="XDN449" s="28"/>
      <c r="XDO449" s="28"/>
      <c r="XDP449" s="28"/>
      <c r="XDQ449" s="28"/>
      <c r="XDR449" s="28"/>
      <c r="XDS449" s="28"/>
      <c r="XDT449" s="28"/>
      <c r="XDU449" s="28"/>
      <c r="XDV449" s="28"/>
      <c r="XDW449" s="28"/>
      <c r="XDX449" s="28"/>
      <c r="XDY449" s="28"/>
      <c r="XDZ449" s="28"/>
      <c r="XEA449" s="28"/>
      <c r="XEB449" s="28"/>
      <c r="XEC449" s="28"/>
      <c r="XED449" s="28"/>
      <c r="XEE449" s="28"/>
      <c r="XEF449" s="28"/>
      <c r="XEG449" s="28"/>
      <c r="XEH449" s="28"/>
      <c r="XEI449" s="28"/>
      <c r="XEJ449" s="28"/>
      <c r="XEK449" s="28"/>
      <c r="XEL449" s="28"/>
      <c r="XEM449" s="28"/>
      <c r="XEN449" s="28"/>
      <c r="XEO449" s="28"/>
      <c r="XEP449" s="28"/>
      <c r="XEQ449" s="28"/>
      <c r="XER449" s="28"/>
      <c r="XES449" s="28"/>
      <c r="XET449" s="28"/>
      <c r="XEU449" s="28"/>
      <c r="XEV449" s="28"/>
      <c r="XEW449" s="28"/>
      <c r="XEX449" s="28"/>
      <c r="XEY449" s="28"/>
      <c r="XEZ449" s="28"/>
      <c r="XFA449" s="28"/>
      <c r="XFB449" s="28"/>
      <c r="XFC449" s="28"/>
      <c r="XFD449" s="28"/>
    </row>
    <row r="450" spans="1:16384" s="24" customFormat="1" x14ac:dyDescent="0.25">
      <c r="A450" s="21" t="s">
        <v>1644</v>
      </c>
      <c r="B450" s="50" t="s">
        <v>388</v>
      </c>
      <c r="C450" s="21" t="s">
        <v>50</v>
      </c>
      <c r="D450" s="19" t="s">
        <v>70</v>
      </c>
      <c r="E450" s="360">
        <v>15300</v>
      </c>
      <c r="F450" s="360"/>
      <c r="G450" s="28">
        <f>E450/4*0.95</f>
        <v>3633.75</v>
      </c>
      <c r="H450" s="28">
        <v>740</v>
      </c>
      <c r="I450" s="28">
        <f>E450*1.01/24</f>
        <v>643.875</v>
      </c>
      <c r="J450" s="94"/>
      <c r="M450" s="197">
        <v>20</v>
      </c>
      <c r="N450" s="28">
        <f>G450</f>
        <v>3633.75</v>
      </c>
      <c r="O450" s="3">
        <f t="shared" ref="O450" si="273">N450/5</f>
        <v>726.75</v>
      </c>
      <c r="P450" s="3">
        <f t="shared" si="259"/>
        <v>611.68124999999998</v>
      </c>
      <c r="Q450" s="3">
        <f>H450*0.9</f>
        <v>666</v>
      </c>
      <c r="R450" s="28">
        <f t="shared" si="260"/>
        <v>560.55000000000007</v>
      </c>
      <c r="S450" s="3">
        <f t="shared" si="230"/>
        <v>13770</v>
      </c>
      <c r="T450" s="3"/>
    </row>
    <row r="451" spans="1:16384" s="18" customFormat="1" x14ac:dyDescent="0.25">
      <c r="A451" s="21" t="s">
        <v>1645</v>
      </c>
      <c r="B451" s="50" t="s">
        <v>913</v>
      </c>
      <c r="C451" s="21" t="s">
        <v>74</v>
      </c>
      <c r="D451" s="19" t="s">
        <v>75</v>
      </c>
      <c r="E451" s="26">
        <v>26316</v>
      </c>
      <c r="F451" s="26"/>
      <c r="G451" s="28">
        <f>E451/3*0.95</f>
        <v>8333.4</v>
      </c>
      <c r="H451" s="28"/>
      <c r="I451" s="28">
        <f>E451/M451</f>
        <v>1462</v>
      </c>
      <c r="J451" s="201"/>
      <c r="M451" s="197">
        <v>18</v>
      </c>
      <c r="N451" s="28">
        <f>G451</f>
        <v>8333.4</v>
      </c>
      <c r="O451" s="3"/>
      <c r="P451" s="3">
        <f t="shared" si="259"/>
        <v>1402.789</v>
      </c>
      <c r="R451" s="3">
        <f t="shared" ref="R451:R453" si="274">I451*0.9</f>
        <v>1315.8</v>
      </c>
      <c r="S451" s="3">
        <f t="shared" si="230"/>
        <v>23684.400000000001</v>
      </c>
      <c r="T451" s="3"/>
    </row>
    <row r="452" spans="1:16384" s="18" customFormat="1" x14ac:dyDescent="0.25">
      <c r="A452" s="21" t="s">
        <v>1646</v>
      </c>
      <c r="B452" s="50" t="s">
        <v>917</v>
      </c>
      <c r="C452" s="21" t="s">
        <v>74</v>
      </c>
      <c r="D452" s="19" t="s">
        <v>75</v>
      </c>
      <c r="E452" s="26">
        <v>21060</v>
      </c>
      <c r="F452" s="26"/>
      <c r="G452" s="28">
        <f>E452/3*0.95</f>
        <v>6669</v>
      </c>
      <c r="H452" s="28"/>
      <c r="I452" s="28">
        <f>E452/M452</f>
        <v>1170</v>
      </c>
      <c r="J452" s="201"/>
      <c r="M452" s="197">
        <v>18</v>
      </c>
      <c r="N452" s="28">
        <f>G452</f>
        <v>6669</v>
      </c>
      <c r="O452" s="3"/>
      <c r="P452" s="3">
        <f t="shared" si="259"/>
        <v>1122.615</v>
      </c>
      <c r="R452" s="3">
        <f t="shared" si="274"/>
        <v>1053</v>
      </c>
      <c r="S452" s="3">
        <f t="shared" si="230"/>
        <v>18954</v>
      </c>
      <c r="T452" s="3"/>
    </row>
    <row r="453" spans="1:16384" s="24" customFormat="1" x14ac:dyDescent="0.25">
      <c r="A453" s="21" t="s">
        <v>1875</v>
      </c>
      <c r="B453" s="50" t="s">
        <v>1313</v>
      </c>
      <c r="C453" s="21" t="s">
        <v>74</v>
      </c>
      <c r="D453" s="19" t="s">
        <v>75</v>
      </c>
      <c r="E453" s="272">
        <v>20000</v>
      </c>
      <c r="F453" s="272"/>
      <c r="G453" s="28">
        <f>E453/3*0.95</f>
        <v>6333.333333333333</v>
      </c>
      <c r="H453" s="28"/>
      <c r="I453" s="28">
        <f>E453/M453</f>
        <v>1111.1111111111111</v>
      </c>
      <c r="J453" s="201"/>
      <c r="K453" s="18"/>
      <c r="L453" s="18"/>
      <c r="M453" s="197">
        <v>18</v>
      </c>
      <c r="N453" s="28">
        <f>G453</f>
        <v>6333.333333333333</v>
      </c>
      <c r="O453" s="3"/>
      <c r="P453" s="3">
        <f t="shared" si="259"/>
        <v>1066.1111111111111</v>
      </c>
      <c r="R453" s="3">
        <f t="shared" si="274"/>
        <v>1000</v>
      </c>
      <c r="S453" s="3">
        <f t="shared" si="230"/>
        <v>18000</v>
      </c>
      <c r="T453" s="3"/>
    </row>
    <row r="454" spans="1:16384" s="18" customFormat="1" x14ac:dyDescent="0.25">
      <c r="A454" s="216"/>
      <c r="B454" s="217"/>
      <c r="C454" s="288"/>
      <c r="D454" s="289"/>
      <c r="E454" s="220"/>
      <c r="F454" s="221"/>
      <c r="G454" s="221"/>
      <c r="H454" s="221"/>
      <c r="I454" s="221"/>
      <c r="J454" s="222"/>
      <c r="K454" s="223"/>
      <c r="L454" s="223"/>
      <c r="M454" s="224"/>
      <c r="N454" s="28"/>
      <c r="O454" s="243"/>
    </row>
    <row r="455" spans="1:16384" s="18" customFormat="1" x14ac:dyDescent="0.25">
      <c r="A455" s="14" t="s">
        <v>983</v>
      </c>
      <c r="B455" s="187" t="s">
        <v>847</v>
      </c>
      <c r="C455" s="188"/>
      <c r="D455" s="119"/>
      <c r="E455" s="116" t="s">
        <v>334</v>
      </c>
      <c r="F455" s="116" t="s">
        <v>460</v>
      </c>
      <c r="G455" s="193" t="s">
        <v>653</v>
      </c>
      <c r="H455" s="193" t="s">
        <v>654</v>
      </c>
      <c r="I455" s="193" t="s">
        <v>655</v>
      </c>
      <c r="J455" s="193" t="s">
        <v>653</v>
      </c>
      <c r="K455" s="194" t="s">
        <v>656</v>
      </c>
      <c r="L455" s="194" t="s">
        <v>652</v>
      </c>
      <c r="M455" s="195" t="s">
        <v>446</v>
      </c>
      <c r="O455" s="196"/>
      <c r="P455" s="197"/>
    </row>
    <row r="456" spans="1:16384" s="18" customFormat="1" x14ac:dyDescent="0.25">
      <c r="A456" s="21" t="s">
        <v>878</v>
      </c>
      <c r="B456" s="48" t="s">
        <v>711</v>
      </c>
      <c r="C456" s="21" t="s">
        <v>46</v>
      </c>
      <c r="D456" s="19" t="s">
        <v>68</v>
      </c>
      <c r="E456" s="186">
        <v>21510</v>
      </c>
      <c r="F456" s="198"/>
      <c r="G456" s="28">
        <v>6811.5</v>
      </c>
      <c r="I456" s="28">
        <v>1195</v>
      </c>
      <c r="J456" s="199"/>
      <c r="M456" s="200">
        <v>18</v>
      </c>
      <c r="O456" s="22"/>
      <c r="P456" s="41"/>
    </row>
    <row r="457" spans="1:16384" s="18" customFormat="1" x14ac:dyDescent="0.25">
      <c r="A457" s="21" t="s">
        <v>879</v>
      </c>
      <c r="B457" s="48" t="s">
        <v>712</v>
      </c>
      <c r="C457" s="21" t="s">
        <v>46</v>
      </c>
      <c r="D457" s="19" t="s">
        <v>68</v>
      </c>
      <c r="E457" s="186">
        <v>37080</v>
      </c>
      <c r="F457" s="186"/>
      <c r="G457" s="28">
        <v>11742</v>
      </c>
      <c r="I457" s="28">
        <v>2060</v>
      </c>
      <c r="J457" s="199"/>
      <c r="M457" s="200">
        <v>18</v>
      </c>
      <c r="O457" s="28"/>
      <c r="P457" s="41"/>
    </row>
    <row r="458" spans="1:16384" s="18" customFormat="1" x14ac:dyDescent="0.25">
      <c r="A458" s="21" t="s">
        <v>1876</v>
      </c>
      <c r="B458" s="48" t="s">
        <v>713</v>
      </c>
      <c r="C458" s="21" t="s">
        <v>46</v>
      </c>
      <c r="D458" s="19" t="s">
        <v>68</v>
      </c>
      <c r="E458" s="186">
        <v>21510</v>
      </c>
      <c r="F458" s="198"/>
      <c r="G458" s="28">
        <v>6811.5</v>
      </c>
      <c r="I458" s="28">
        <v>1195</v>
      </c>
      <c r="J458" s="201"/>
      <c r="M458" s="200">
        <v>18</v>
      </c>
      <c r="N458" s="28"/>
      <c r="O458" s="22"/>
      <c r="P458" s="41"/>
    </row>
    <row r="459" spans="1:16384" s="18" customFormat="1" x14ac:dyDescent="0.25">
      <c r="A459" s="21" t="s">
        <v>1877</v>
      </c>
      <c r="B459" s="48" t="s">
        <v>714</v>
      </c>
      <c r="C459" s="21" t="s">
        <v>46</v>
      </c>
      <c r="D459" s="19" t="s">
        <v>68</v>
      </c>
      <c r="E459" s="186">
        <v>37080</v>
      </c>
      <c r="F459" s="186"/>
      <c r="G459" s="28">
        <v>11742</v>
      </c>
      <c r="I459" s="28">
        <v>2060</v>
      </c>
      <c r="J459" s="199"/>
      <c r="M459" s="200">
        <v>18</v>
      </c>
      <c r="N459" s="28"/>
      <c r="O459" s="22"/>
      <c r="P459" s="41"/>
    </row>
    <row r="460" spans="1:16384" s="18" customFormat="1" x14ac:dyDescent="0.25">
      <c r="A460" s="21" t="s">
        <v>1878</v>
      </c>
      <c r="B460" s="48" t="s">
        <v>715</v>
      </c>
      <c r="C460" s="21" t="s">
        <v>46</v>
      </c>
      <c r="D460" s="19" t="s">
        <v>68</v>
      </c>
      <c r="E460" s="186">
        <v>24720</v>
      </c>
      <c r="F460" s="198"/>
      <c r="G460" s="28">
        <v>7828</v>
      </c>
      <c r="I460" s="28">
        <v>1030</v>
      </c>
      <c r="J460" s="199"/>
      <c r="M460" s="200">
        <v>24</v>
      </c>
      <c r="O460" s="22"/>
      <c r="P460" s="41"/>
    </row>
    <row r="461" spans="1:16384" s="18" customFormat="1" x14ac:dyDescent="0.25">
      <c r="A461" s="21" t="s">
        <v>1879</v>
      </c>
      <c r="B461" s="48" t="s">
        <v>716</v>
      </c>
      <c r="C461" s="21" t="s">
        <v>46</v>
      </c>
      <c r="D461" s="19" t="s">
        <v>68</v>
      </c>
      <c r="E461" s="186">
        <v>49440</v>
      </c>
      <c r="F461" s="186"/>
      <c r="G461" s="28">
        <v>15656</v>
      </c>
      <c r="I461" s="28">
        <v>2060</v>
      </c>
      <c r="J461" s="199"/>
      <c r="M461" s="200">
        <v>24</v>
      </c>
      <c r="O461" s="28"/>
      <c r="P461" s="41"/>
    </row>
    <row r="462" spans="1:16384" s="18" customFormat="1" x14ac:dyDescent="0.25">
      <c r="A462" s="21" t="s">
        <v>1880</v>
      </c>
      <c r="B462" s="48" t="s">
        <v>719</v>
      </c>
      <c r="C462" s="21" t="s">
        <v>46</v>
      </c>
      <c r="D462" s="19" t="s">
        <v>68</v>
      </c>
      <c r="E462" s="186">
        <v>21510</v>
      </c>
      <c r="F462" s="202"/>
      <c r="G462" s="28">
        <v>6811.5</v>
      </c>
      <c r="H462" s="203"/>
      <c r="I462" s="28">
        <v>1195</v>
      </c>
      <c r="J462" s="24"/>
      <c r="M462" s="122">
        <v>18</v>
      </c>
      <c r="N462" s="28"/>
      <c r="O462" s="22"/>
      <c r="P462" s="41"/>
    </row>
    <row r="463" spans="1:16384" s="18" customFormat="1" x14ac:dyDescent="0.25">
      <c r="A463" s="21" t="s">
        <v>1881</v>
      </c>
      <c r="B463" s="48" t="s">
        <v>720</v>
      </c>
      <c r="C463" s="21" t="s">
        <v>46</v>
      </c>
      <c r="D463" s="19" t="s">
        <v>68</v>
      </c>
      <c r="E463" s="186">
        <v>37080</v>
      </c>
      <c r="F463" s="186"/>
      <c r="G463" s="28">
        <v>11742</v>
      </c>
      <c r="H463" s="203"/>
      <c r="I463" s="28">
        <v>2060</v>
      </c>
      <c r="J463" s="24"/>
      <c r="M463" s="122">
        <v>18</v>
      </c>
      <c r="N463" s="28"/>
      <c r="O463" s="22"/>
      <c r="P463" s="41"/>
    </row>
    <row r="464" spans="1:16384" s="18" customFormat="1" x14ac:dyDescent="0.25">
      <c r="A464" s="21" t="s">
        <v>1882</v>
      </c>
      <c r="B464" s="48" t="s">
        <v>721</v>
      </c>
      <c r="C464" s="21" t="s">
        <v>46</v>
      </c>
      <c r="D464" s="19" t="s">
        <v>68</v>
      </c>
      <c r="E464" s="186">
        <v>21510</v>
      </c>
      <c r="F464" s="198"/>
      <c r="G464" s="28">
        <v>6811.5</v>
      </c>
      <c r="I464" s="28">
        <v>1195</v>
      </c>
      <c r="J464" s="199"/>
      <c r="M464" s="200">
        <v>18</v>
      </c>
      <c r="N464" s="28"/>
      <c r="O464" s="22"/>
      <c r="P464" s="41"/>
    </row>
    <row r="465" spans="1:16" s="18" customFormat="1" x14ac:dyDescent="0.25">
      <c r="A465" s="21" t="s">
        <v>1883</v>
      </c>
      <c r="B465" s="48" t="s">
        <v>722</v>
      </c>
      <c r="C465" s="21" t="s">
        <v>46</v>
      </c>
      <c r="D465" s="19" t="s">
        <v>68</v>
      </c>
      <c r="E465" s="186">
        <v>37080</v>
      </c>
      <c r="F465" s="186"/>
      <c r="G465" s="28">
        <v>11742</v>
      </c>
      <c r="I465" s="28">
        <v>2060</v>
      </c>
      <c r="J465" s="199"/>
      <c r="M465" s="200">
        <v>18</v>
      </c>
      <c r="N465" s="28"/>
      <c r="O465" s="22"/>
      <c r="P465" s="41"/>
    </row>
    <row r="466" spans="1:16" s="18" customFormat="1" x14ac:dyDescent="0.25">
      <c r="A466" s="21" t="s">
        <v>1884</v>
      </c>
      <c r="B466" s="48" t="s">
        <v>723</v>
      </c>
      <c r="C466" s="21" t="s">
        <v>46</v>
      </c>
      <c r="D466" s="19" t="s">
        <v>68</v>
      </c>
      <c r="E466" s="186">
        <v>21510</v>
      </c>
      <c r="F466" s="198"/>
      <c r="G466" s="28">
        <v>6811.5</v>
      </c>
      <c r="I466" s="28">
        <v>1195</v>
      </c>
      <c r="J466" s="199"/>
      <c r="M466" s="200">
        <v>18</v>
      </c>
      <c r="N466" s="28"/>
      <c r="O466" s="22"/>
      <c r="P466" s="41"/>
    </row>
    <row r="467" spans="1:16" s="18" customFormat="1" x14ac:dyDescent="0.25">
      <c r="A467" s="21" t="s">
        <v>1885</v>
      </c>
      <c r="B467" s="48" t="s">
        <v>724</v>
      </c>
      <c r="C467" s="21" t="s">
        <v>46</v>
      </c>
      <c r="D467" s="19" t="s">
        <v>68</v>
      </c>
      <c r="E467" s="186">
        <v>37080</v>
      </c>
      <c r="F467" s="186"/>
      <c r="G467" s="28">
        <v>11742</v>
      </c>
      <c r="I467" s="28">
        <v>2060</v>
      </c>
      <c r="J467" s="199"/>
      <c r="M467" s="200">
        <v>18</v>
      </c>
      <c r="N467" s="28"/>
      <c r="O467" s="22"/>
      <c r="P467" s="41"/>
    </row>
    <row r="468" spans="1:16" s="18" customFormat="1" x14ac:dyDescent="0.25">
      <c r="A468" s="21" t="s">
        <v>1886</v>
      </c>
      <c r="B468" s="48" t="s">
        <v>725</v>
      </c>
      <c r="C468" s="21" t="s">
        <v>46</v>
      </c>
      <c r="D468" s="19" t="s">
        <v>68</v>
      </c>
      <c r="E468" s="186">
        <v>21510</v>
      </c>
      <c r="F468" s="198"/>
      <c r="G468" s="28">
        <v>6811.5</v>
      </c>
      <c r="I468" s="28">
        <v>1195</v>
      </c>
      <c r="J468" s="199"/>
      <c r="M468" s="200">
        <v>18</v>
      </c>
      <c r="N468" s="28"/>
      <c r="O468" s="22"/>
      <c r="P468" s="41"/>
    </row>
    <row r="469" spans="1:16" s="18" customFormat="1" x14ac:dyDescent="0.25">
      <c r="A469" s="21" t="s">
        <v>1887</v>
      </c>
      <c r="B469" s="48" t="s">
        <v>726</v>
      </c>
      <c r="C469" s="21" t="s">
        <v>46</v>
      </c>
      <c r="D469" s="19" t="s">
        <v>68</v>
      </c>
      <c r="E469" s="186">
        <v>37080</v>
      </c>
      <c r="F469" s="186"/>
      <c r="G469" s="28">
        <v>11742</v>
      </c>
      <c r="I469" s="28">
        <v>2060</v>
      </c>
      <c r="J469" s="199"/>
      <c r="M469" s="200">
        <v>18</v>
      </c>
      <c r="N469" s="28"/>
      <c r="O469" s="22"/>
      <c r="P469" s="41"/>
    </row>
    <row r="470" spans="1:16" s="18" customFormat="1" x14ac:dyDescent="0.25">
      <c r="A470" s="21" t="s">
        <v>1888</v>
      </c>
      <c r="B470" s="48" t="s">
        <v>727</v>
      </c>
      <c r="C470" s="21" t="s">
        <v>46</v>
      </c>
      <c r="D470" s="19" t="s">
        <v>68</v>
      </c>
      <c r="E470" s="186">
        <v>21510</v>
      </c>
      <c r="F470" s="198"/>
      <c r="G470" s="28">
        <v>6811.5</v>
      </c>
      <c r="I470" s="28">
        <v>1195</v>
      </c>
      <c r="J470" s="199"/>
      <c r="M470" s="200">
        <v>18</v>
      </c>
      <c r="N470" s="28"/>
      <c r="O470" s="22"/>
      <c r="P470" s="41"/>
    </row>
    <row r="471" spans="1:16" s="18" customFormat="1" x14ac:dyDescent="0.25">
      <c r="A471" s="21" t="s">
        <v>1889</v>
      </c>
      <c r="B471" s="48" t="s">
        <v>728</v>
      </c>
      <c r="C471" s="21" t="s">
        <v>46</v>
      </c>
      <c r="D471" s="19" t="s">
        <v>68</v>
      </c>
      <c r="E471" s="186">
        <v>37080</v>
      </c>
      <c r="F471" s="186"/>
      <c r="G471" s="28">
        <v>11742</v>
      </c>
      <c r="I471" s="28">
        <v>2060</v>
      </c>
      <c r="J471" s="199"/>
      <c r="M471" s="200">
        <v>18</v>
      </c>
      <c r="N471" s="28"/>
      <c r="O471" s="22"/>
      <c r="P471" s="41"/>
    </row>
    <row r="472" spans="1:16" s="18" customFormat="1" x14ac:dyDescent="0.25">
      <c r="A472" s="21" t="s">
        <v>1890</v>
      </c>
      <c r="B472" s="48" t="s">
        <v>729</v>
      </c>
      <c r="C472" s="21" t="s">
        <v>46</v>
      </c>
      <c r="D472" s="19" t="s">
        <v>68</v>
      </c>
      <c r="E472" s="186">
        <v>21510</v>
      </c>
      <c r="F472" s="198"/>
      <c r="G472" s="28">
        <v>6811.5</v>
      </c>
      <c r="I472" s="28">
        <v>1195</v>
      </c>
      <c r="J472" s="199"/>
      <c r="M472" s="200">
        <v>18</v>
      </c>
      <c r="N472" s="28"/>
      <c r="O472" s="22"/>
      <c r="P472" s="41"/>
    </row>
    <row r="473" spans="1:16" s="18" customFormat="1" x14ac:dyDescent="0.25">
      <c r="A473" s="21" t="s">
        <v>1891</v>
      </c>
      <c r="B473" s="48" t="s">
        <v>730</v>
      </c>
      <c r="C473" s="21" t="s">
        <v>46</v>
      </c>
      <c r="D473" s="19" t="s">
        <v>68</v>
      </c>
      <c r="E473" s="186">
        <v>37080</v>
      </c>
      <c r="F473" s="186"/>
      <c r="G473" s="28">
        <v>11742</v>
      </c>
      <c r="I473" s="28">
        <v>2060</v>
      </c>
      <c r="J473" s="199"/>
      <c r="M473" s="200">
        <v>18</v>
      </c>
      <c r="N473" s="28"/>
      <c r="O473" s="22"/>
      <c r="P473" s="41"/>
    </row>
    <row r="474" spans="1:16" s="24" customFormat="1" x14ac:dyDescent="0.25">
      <c r="A474" s="21" t="s">
        <v>1892</v>
      </c>
      <c r="B474" s="48" t="s">
        <v>717</v>
      </c>
      <c r="C474" s="21" t="s">
        <v>46</v>
      </c>
      <c r="D474" s="19" t="s">
        <v>68</v>
      </c>
      <c r="E474" s="186">
        <v>21510</v>
      </c>
      <c r="F474" s="198"/>
      <c r="G474" s="28">
        <v>6811.5</v>
      </c>
      <c r="H474" s="18"/>
      <c r="I474" s="28">
        <v>1195</v>
      </c>
      <c r="J474" s="199"/>
      <c r="M474" s="200">
        <v>18</v>
      </c>
      <c r="N474" s="28"/>
      <c r="O474" s="22"/>
      <c r="P474" s="41"/>
    </row>
    <row r="475" spans="1:16" s="24" customFormat="1" x14ac:dyDescent="0.25">
      <c r="A475" s="21" t="s">
        <v>1893</v>
      </c>
      <c r="B475" s="48" t="s">
        <v>718</v>
      </c>
      <c r="C475" s="21" t="s">
        <v>46</v>
      </c>
      <c r="D475" s="19" t="s">
        <v>68</v>
      </c>
      <c r="E475" s="186">
        <v>37080</v>
      </c>
      <c r="F475" s="186"/>
      <c r="G475" s="28">
        <v>11742</v>
      </c>
      <c r="H475" s="28"/>
      <c r="I475" s="28">
        <v>2060</v>
      </c>
      <c r="J475" s="199"/>
      <c r="M475" s="200">
        <v>18</v>
      </c>
      <c r="N475" s="28"/>
      <c r="O475" s="22"/>
      <c r="P475" s="41"/>
    </row>
    <row r="476" spans="1:16" s="24" customFormat="1" x14ac:dyDescent="0.25">
      <c r="A476" s="21" t="s">
        <v>1894</v>
      </c>
      <c r="B476" s="48" t="s">
        <v>897</v>
      </c>
      <c r="C476" s="21" t="s">
        <v>46</v>
      </c>
      <c r="D476" s="19" t="s">
        <v>68</v>
      </c>
      <c r="E476" s="236">
        <v>24720</v>
      </c>
      <c r="F476" s="236"/>
      <c r="G476" s="28">
        <v>7828</v>
      </c>
      <c r="H476" s="28"/>
      <c r="I476" s="28">
        <v>1030</v>
      </c>
      <c r="J476" s="199"/>
      <c r="M476" s="235">
        <v>24</v>
      </c>
      <c r="N476" s="28"/>
      <c r="O476" s="22"/>
      <c r="P476" s="41"/>
    </row>
    <row r="477" spans="1:16" s="24" customFormat="1" x14ac:dyDescent="0.25">
      <c r="A477" s="21" t="s">
        <v>1895</v>
      </c>
      <c r="B477" s="48" t="s">
        <v>898</v>
      </c>
      <c r="C477" s="21" t="s">
        <v>46</v>
      </c>
      <c r="D477" s="19" t="s">
        <v>68</v>
      </c>
      <c r="E477" s="236">
        <v>49440</v>
      </c>
      <c r="F477" s="236"/>
      <c r="G477" s="28">
        <v>15656</v>
      </c>
      <c r="H477" s="28"/>
      <c r="I477" s="28">
        <v>2060</v>
      </c>
      <c r="J477" s="199"/>
      <c r="M477" s="235">
        <v>24</v>
      </c>
      <c r="N477" s="28"/>
      <c r="O477" s="22"/>
      <c r="P477" s="41"/>
    </row>
    <row r="478" spans="1:16" s="24" customFormat="1" x14ac:dyDescent="0.25">
      <c r="A478" s="21" t="s">
        <v>1896</v>
      </c>
      <c r="B478" s="48" t="s">
        <v>491</v>
      </c>
      <c r="C478" s="21" t="s">
        <v>59</v>
      </c>
      <c r="D478" s="19" t="s">
        <v>60</v>
      </c>
      <c r="E478" s="186">
        <v>13260</v>
      </c>
      <c r="F478" s="198"/>
      <c r="G478" s="28">
        <f t="shared" ref="G478" si="275">E478/3*0.95</f>
        <v>4199</v>
      </c>
      <c r="H478" s="28">
        <f>E478/M478</f>
        <v>884</v>
      </c>
      <c r="I478" s="28"/>
      <c r="J478" s="94"/>
      <c r="M478" s="197">
        <v>15</v>
      </c>
      <c r="N478" s="28"/>
      <c r="O478" s="22"/>
      <c r="P478" s="41"/>
    </row>
    <row r="479" spans="1:16" s="24" customFormat="1" x14ac:dyDescent="0.25">
      <c r="A479" s="21" t="s">
        <v>1897</v>
      </c>
      <c r="B479" s="48" t="s">
        <v>492</v>
      </c>
      <c r="C479" s="21" t="s">
        <v>59</v>
      </c>
      <c r="D479" s="19" t="s">
        <v>60</v>
      </c>
      <c r="E479" s="186"/>
      <c r="F479" s="186">
        <v>5000</v>
      </c>
      <c r="H479" s="28"/>
      <c r="K479" s="199">
        <f>F479/M479</f>
        <v>333.33333333333331</v>
      </c>
      <c r="M479" s="197">
        <v>15</v>
      </c>
      <c r="N479" s="28"/>
      <c r="O479" s="22"/>
      <c r="P479" s="41"/>
    </row>
    <row r="480" spans="1:16" s="24" customFormat="1" ht="15" customHeight="1" x14ac:dyDescent="0.25">
      <c r="A480" s="21" t="s">
        <v>1898</v>
      </c>
      <c r="B480" s="48" t="s">
        <v>493</v>
      </c>
      <c r="C480" s="21" t="s">
        <v>59</v>
      </c>
      <c r="D480" s="19" t="s">
        <v>60</v>
      </c>
      <c r="E480" s="186">
        <v>18000</v>
      </c>
      <c r="F480" s="186"/>
      <c r="G480" s="28">
        <f>E480/3*0.95</f>
        <v>5700</v>
      </c>
      <c r="H480" s="28">
        <f>E480/M480</f>
        <v>1200</v>
      </c>
      <c r="I480" s="28"/>
      <c r="J480" s="94"/>
      <c r="M480" s="197">
        <v>15</v>
      </c>
      <c r="N480" s="28"/>
      <c r="O480" s="22"/>
      <c r="P480" s="41"/>
    </row>
    <row r="481" spans="1:16" s="24" customFormat="1" ht="15" customHeight="1" x14ac:dyDescent="0.25">
      <c r="A481" s="21" t="s">
        <v>1899</v>
      </c>
      <c r="B481" s="48" t="s">
        <v>494</v>
      </c>
      <c r="C481" s="21" t="s">
        <v>59</v>
      </c>
      <c r="D481" s="19" t="s">
        <v>60</v>
      </c>
      <c r="E481" s="186"/>
      <c r="F481" s="186">
        <v>7000</v>
      </c>
      <c r="H481" s="28"/>
      <c r="K481" s="199">
        <f>F481/M481</f>
        <v>466.66666666666669</v>
      </c>
      <c r="M481" s="197">
        <v>15</v>
      </c>
      <c r="N481" s="28"/>
      <c r="O481" s="22"/>
      <c r="P481" s="41"/>
    </row>
    <row r="482" spans="1:16" s="24" customFormat="1" ht="15" customHeight="1" x14ac:dyDescent="0.25">
      <c r="A482" s="21" t="s">
        <v>1900</v>
      </c>
      <c r="B482" s="48" t="s">
        <v>73</v>
      </c>
      <c r="C482" s="21" t="s">
        <v>74</v>
      </c>
      <c r="D482" s="19" t="s">
        <v>75</v>
      </c>
      <c r="E482" s="186">
        <v>41500</v>
      </c>
      <c r="F482" s="198"/>
      <c r="G482" s="28">
        <f t="shared" ref="G482" si="276">E482/4*0.95</f>
        <v>9856.25</v>
      </c>
      <c r="H482" s="28">
        <f>E482/M482</f>
        <v>2075</v>
      </c>
      <c r="I482" s="28">
        <f t="shared" ref="I482" si="277">H482*5*1.01/6</f>
        <v>1746.4583333333333</v>
      </c>
      <c r="K482" s="94"/>
      <c r="M482" s="197">
        <v>20</v>
      </c>
      <c r="N482" s="28"/>
      <c r="O482" s="22"/>
      <c r="P482" s="41"/>
    </row>
    <row r="483" spans="1:16" s="24" customFormat="1" ht="15" customHeight="1" x14ac:dyDescent="0.25">
      <c r="A483" s="21" t="s">
        <v>1901</v>
      </c>
      <c r="B483" s="48" t="s">
        <v>474</v>
      </c>
      <c r="C483" s="21" t="s">
        <v>74</v>
      </c>
      <c r="D483" s="19" t="s">
        <v>75</v>
      </c>
      <c r="E483" s="186"/>
      <c r="F483" s="186">
        <v>15000</v>
      </c>
      <c r="G483" s="28"/>
      <c r="H483" s="28"/>
      <c r="L483" s="199">
        <f>F483/M483</f>
        <v>625</v>
      </c>
      <c r="M483" s="197">
        <v>24</v>
      </c>
      <c r="N483" s="28"/>
      <c r="O483" s="22"/>
      <c r="P483" s="41"/>
    </row>
    <row r="484" spans="1:16" s="24" customFormat="1" x14ac:dyDescent="0.25">
      <c r="A484" s="21" t="s">
        <v>1902</v>
      </c>
      <c r="B484" s="48" t="s">
        <v>473</v>
      </c>
      <c r="C484" s="21" t="s">
        <v>74</v>
      </c>
      <c r="D484" s="19" t="s">
        <v>75</v>
      </c>
      <c r="E484" s="186">
        <v>40000</v>
      </c>
      <c r="F484" s="186"/>
      <c r="G484" s="28">
        <f t="shared" ref="G484" si="278">E484/4*0.95</f>
        <v>9500</v>
      </c>
      <c r="H484" s="28">
        <f>E484/M484</f>
        <v>2000</v>
      </c>
      <c r="I484" s="28">
        <f t="shared" ref="I484" si="279">H484*5*1.01/6</f>
        <v>1683.3333333333333</v>
      </c>
      <c r="L484" s="199"/>
      <c r="M484" s="197">
        <v>20</v>
      </c>
      <c r="N484" s="28"/>
      <c r="O484" s="22"/>
      <c r="P484" s="41"/>
    </row>
    <row r="485" spans="1:16" s="24" customFormat="1" x14ac:dyDescent="0.25">
      <c r="A485" s="21" t="s">
        <v>1903</v>
      </c>
      <c r="B485" s="48" t="s">
        <v>475</v>
      </c>
      <c r="C485" s="21" t="s">
        <v>74</v>
      </c>
      <c r="D485" s="19" t="s">
        <v>75</v>
      </c>
      <c r="E485" s="186"/>
      <c r="F485" s="186">
        <v>15000</v>
      </c>
      <c r="G485" s="28"/>
      <c r="H485" s="28"/>
      <c r="L485" s="199">
        <f>F485/M485</f>
        <v>625</v>
      </c>
      <c r="M485" s="197">
        <v>24</v>
      </c>
      <c r="N485" s="28"/>
      <c r="O485" s="22"/>
      <c r="P485" s="41"/>
    </row>
    <row r="486" spans="1:16" s="24" customFormat="1" x14ac:dyDescent="0.25">
      <c r="A486" s="21" t="s">
        <v>1904</v>
      </c>
      <c r="B486" s="48" t="s">
        <v>476</v>
      </c>
      <c r="C486" s="21" t="s">
        <v>74</v>
      </c>
      <c r="D486" s="19" t="s">
        <v>75</v>
      </c>
      <c r="E486" s="186">
        <v>36000</v>
      </c>
      <c r="F486" s="198"/>
      <c r="G486" s="28">
        <f t="shared" ref="G486" si="280">E486/4*0.95</f>
        <v>8550</v>
      </c>
      <c r="H486" s="28">
        <f>E486/M486</f>
        <v>2000</v>
      </c>
      <c r="I486" s="28">
        <f t="shared" ref="I486" si="281">H486*5*1.01/6</f>
        <v>1683.3333333333333</v>
      </c>
      <c r="L486" s="199"/>
      <c r="M486" s="197">
        <v>18</v>
      </c>
      <c r="N486" s="28"/>
      <c r="O486" s="22"/>
      <c r="P486" s="41"/>
    </row>
    <row r="487" spans="1:16" s="24" customFormat="1" x14ac:dyDescent="0.25">
      <c r="A487" s="21" t="s">
        <v>1905</v>
      </c>
      <c r="B487" s="48" t="s">
        <v>477</v>
      </c>
      <c r="C487" s="21" t="s">
        <v>74</v>
      </c>
      <c r="D487" s="19" t="s">
        <v>75</v>
      </c>
      <c r="E487" s="186"/>
      <c r="F487" s="186">
        <v>14040</v>
      </c>
      <c r="G487" s="28"/>
      <c r="H487" s="28"/>
      <c r="L487" s="199">
        <f>F487/M487</f>
        <v>780</v>
      </c>
      <c r="M487" s="197">
        <v>18</v>
      </c>
      <c r="N487" s="28"/>
      <c r="O487" s="22"/>
      <c r="P487" s="41"/>
    </row>
    <row r="488" spans="1:16" s="24" customFormat="1" x14ac:dyDescent="0.25">
      <c r="A488" s="21" t="s">
        <v>1906</v>
      </c>
      <c r="B488" s="48" t="s">
        <v>478</v>
      </c>
      <c r="C488" s="21" t="s">
        <v>74</v>
      </c>
      <c r="D488" s="19" t="s">
        <v>75</v>
      </c>
      <c r="E488" s="236">
        <v>23940</v>
      </c>
      <c r="F488" s="236"/>
      <c r="G488" s="28">
        <f>E488/3*0.95</f>
        <v>7581</v>
      </c>
      <c r="H488" s="28"/>
      <c r="I488" s="28">
        <f>E488/M488</f>
        <v>1330</v>
      </c>
      <c r="L488" s="199"/>
      <c r="M488" s="197">
        <v>18</v>
      </c>
      <c r="N488" s="28"/>
      <c r="O488" s="22"/>
      <c r="P488" s="41"/>
    </row>
    <row r="489" spans="1:16" s="24" customFormat="1" x14ac:dyDescent="0.25">
      <c r="A489" s="21" t="s">
        <v>1907</v>
      </c>
      <c r="B489" s="48" t="s">
        <v>479</v>
      </c>
      <c r="C489" s="21" t="s">
        <v>74</v>
      </c>
      <c r="D489" s="19" t="s">
        <v>75</v>
      </c>
      <c r="E489" s="186"/>
      <c r="F489" s="186">
        <v>8100</v>
      </c>
      <c r="G489" s="28"/>
      <c r="H489" s="28"/>
      <c r="L489" s="199">
        <f>F489/M489</f>
        <v>450</v>
      </c>
      <c r="M489" s="197">
        <v>18</v>
      </c>
      <c r="N489" s="28"/>
      <c r="O489" s="22"/>
      <c r="P489" s="41"/>
    </row>
    <row r="490" spans="1:16" s="24" customFormat="1" x14ac:dyDescent="0.25">
      <c r="A490" s="21" t="s">
        <v>1908</v>
      </c>
      <c r="B490" s="48" t="s">
        <v>941</v>
      </c>
      <c r="C490" s="21" t="s">
        <v>27</v>
      </c>
      <c r="D490" s="19" t="s">
        <v>66</v>
      </c>
      <c r="E490" s="186">
        <v>19500</v>
      </c>
      <c r="F490" s="202"/>
      <c r="G490" s="28">
        <f>E490/2*0.95</f>
        <v>9262.5</v>
      </c>
      <c r="H490" s="29"/>
      <c r="I490" s="28">
        <f>+E490/M490</f>
        <v>1625</v>
      </c>
      <c r="L490" s="28"/>
      <c r="M490" s="60">
        <v>12</v>
      </c>
      <c r="N490" s="28"/>
      <c r="O490" s="22"/>
      <c r="P490" s="41"/>
    </row>
    <row r="491" spans="1:16" s="24" customFormat="1" x14ac:dyDescent="0.25">
      <c r="A491" s="21" t="s">
        <v>1909</v>
      </c>
      <c r="B491" s="48" t="s">
        <v>942</v>
      </c>
      <c r="C491" s="21" t="s">
        <v>27</v>
      </c>
      <c r="D491" s="19" t="s">
        <v>66</v>
      </c>
      <c r="E491" s="186"/>
      <c r="F491" s="186">
        <v>7800</v>
      </c>
      <c r="G491" s="28"/>
      <c r="H491" s="28"/>
      <c r="I491" s="203"/>
      <c r="J491" s="28">
        <v>3705</v>
      </c>
      <c r="L491" s="28">
        <f>F491/M491</f>
        <v>650</v>
      </c>
      <c r="M491" s="60">
        <v>12</v>
      </c>
      <c r="N491" s="28"/>
      <c r="O491" s="22"/>
      <c r="P491" s="41"/>
    </row>
    <row r="492" spans="1:16" s="24" customFormat="1" x14ac:dyDescent="0.25">
      <c r="A492" s="21" t="s">
        <v>1910</v>
      </c>
      <c r="B492" s="48" t="s">
        <v>1238</v>
      </c>
      <c r="C492" s="21" t="s">
        <v>27</v>
      </c>
      <c r="D492" s="19" t="s">
        <v>66</v>
      </c>
      <c r="E492" s="186">
        <v>29200</v>
      </c>
      <c r="F492" s="202"/>
      <c r="G492" s="28">
        <f t="shared" ref="G492" si="282">E492/4*0.95</f>
        <v>6935</v>
      </c>
      <c r="H492" s="28">
        <f>+E492/M492</f>
        <v>1460</v>
      </c>
      <c r="I492" s="28" t="s">
        <v>731</v>
      </c>
      <c r="L492" s="28"/>
      <c r="M492" s="60">
        <v>20</v>
      </c>
      <c r="N492" s="28"/>
      <c r="O492" s="22"/>
      <c r="P492" s="41"/>
    </row>
    <row r="493" spans="1:16" s="24" customFormat="1" x14ac:dyDescent="0.25">
      <c r="A493" s="21" t="s">
        <v>1911</v>
      </c>
      <c r="B493" s="48" t="s">
        <v>1239</v>
      </c>
      <c r="C493" s="21" t="s">
        <v>27</v>
      </c>
      <c r="D493" s="19" t="s">
        <v>66</v>
      </c>
      <c r="E493" s="186"/>
      <c r="F493" s="186">
        <v>12000</v>
      </c>
      <c r="G493" s="28"/>
      <c r="H493" s="29"/>
      <c r="I493" s="28"/>
      <c r="J493" s="28">
        <v>5700</v>
      </c>
      <c r="K493" s="28">
        <f>F493/M493</f>
        <v>600</v>
      </c>
      <c r="L493" s="28" t="s">
        <v>731</v>
      </c>
      <c r="M493" s="60">
        <v>20</v>
      </c>
      <c r="N493" s="28"/>
      <c r="O493" s="22"/>
      <c r="P493" s="41"/>
    </row>
    <row r="494" spans="1:16" s="24" customFormat="1" x14ac:dyDescent="0.25">
      <c r="A494" s="21" t="s">
        <v>1912</v>
      </c>
      <c r="B494" s="48" t="s">
        <v>943</v>
      </c>
      <c r="C494" s="21" t="s">
        <v>27</v>
      </c>
      <c r="D494" s="19" t="s">
        <v>66</v>
      </c>
      <c r="E494" s="291">
        <v>21600</v>
      </c>
      <c r="F494" s="198"/>
      <c r="G494" s="28">
        <v>7125</v>
      </c>
      <c r="H494" s="28">
        <f>+E494/M494</f>
        <v>1800</v>
      </c>
      <c r="I494" s="28" t="s">
        <v>731</v>
      </c>
      <c r="J494" s="199"/>
      <c r="L494" s="28"/>
      <c r="M494" s="60">
        <v>12</v>
      </c>
      <c r="N494" s="28"/>
      <c r="O494" s="22"/>
      <c r="P494" s="41"/>
    </row>
    <row r="495" spans="1:16" s="24" customFormat="1" x14ac:dyDescent="0.25">
      <c r="A495" s="21" t="s">
        <v>1913</v>
      </c>
      <c r="B495" s="48" t="s">
        <v>944</v>
      </c>
      <c r="C495" s="21" t="s">
        <v>27</v>
      </c>
      <c r="D495" s="19" t="s">
        <v>66</v>
      </c>
      <c r="E495" s="291"/>
      <c r="F495" s="291">
        <v>14000</v>
      </c>
      <c r="G495" s="28"/>
      <c r="H495" s="28"/>
      <c r="J495" s="199">
        <v>6650</v>
      </c>
      <c r="K495" s="28">
        <v>700</v>
      </c>
      <c r="L495" s="28" t="s">
        <v>731</v>
      </c>
      <c r="M495" s="60">
        <v>12</v>
      </c>
      <c r="N495" s="28"/>
      <c r="O495" s="22"/>
      <c r="P495" s="41"/>
    </row>
    <row r="496" spans="1:16" s="24" customFormat="1" x14ac:dyDescent="0.25">
      <c r="A496" s="21" t="s">
        <v>1914</v>
      </c>
      <c r="B496" s="48" t="s">
        <v>1240</v>
      </c>
      <c r="C496" s="21" t="s">
        <v>27</v>
      </c>
      <c r="D496" s="19" t="s">
        <v>66</v>
      </c>
      <c r="E496" s="291">
        <v>21000</v>
      </c>
      <c r="F496" s="202"/>
      <c r="G496" s="28">
        <f t="shared" ref="G496" si="283">E496/4*0.95</f>
        <v>4987.5</v>
      </c>
      <c r="H496" s="28">
        <f>E496/M496</f>
        <v>1050</v>
      </c>
      <c r="I496" s="28" t="s">
        <v>731</v>
      </c>
      <c r="K496" s="28"/>
      <c r="M496" s="60">
        <v>20</v>
      </c>
      <c r="N496" s="28"/>
      <c r="O496" s="22"/>
      <c r="P496" s="41"/>
    </row>
    <row r="497" spans="1:16" s="24" customFormat="1" x14ac:dyDescent="0.25">
      <c r="A497" s="21" t="s">
        <v>1915</v>
      </c>
      <c r="B497" s="48" t="s">
        <v>1241</v>
      </c>
      <c r="C497" s="21" t="s">
        <v>27</v>
      </c>
      <c r="D497" s="19" t="s">
        <v>66</v>
      </c>
      <c r="E497" s="291"/>
      <c r="F497" s="291">
        <v>10000</v>
      </c>
      <c r="G497" s="28"/>
      <c r="H497" s="28"/>
      <c r="I497" s="203"/>
      <c r="J497" s="28">
        <v>5225</v>
      </c>
      <c r="K497" s="28">
        <f>F497/M497</f>
        <v>500</v>
      </c>
      <c r="L497" s="28" t="s">
        <v>731</v>
      </c>
      <c r="M497" s="60">
        <v>20</v>
      </c>
      <c r="N497" s="28"/>
      <c r="O497" s="22"/>
      <c r="P497" s="41"/>
    </row>
    <row r="498" spans="1:16" s="24" customFormat="1" x14ac:dyDescent="0.25">
      <c r="A498" s="21" t="s">
        <v>1916</v>
      </c>
      <c r="B498" s="48" t="s">
        <v>1244</v>
      </c>
      <c r="C498" s="21" t="s">
        <v>27</v>
      </c>
      <c r="D498" s="19" t="s">
        <v>66</v>
      </c>
      <c r="E498" s="291">
        <v>21000</v>
      </c>
      <c r="F498" s="202"/>
      <c r="G498" s="28">
        <f t="shared" ref="G498" si="284">E498/4*0.95</f>
        <v>4987.5</v>
      </c>
      <c r="H498" s="28">
        <f>E498/M498</f>
        <v>1050</v>
      </c>
      <c r="I498" s="28" t="s">
        <v>731</v>
      </c>
      <c r="K498" s="28"/>
      <c r="L498" s="203"/>
      <c r="M498" s="60">
        <v>20</v>
      </c>
      <c r="N498" s="28"/>
      <c r="O498" s="28"/>
      <c r="P498" s="41"/>
    </row>
    <row r="499" spans="1:16" s="24" customFormat="1" x14ac:dyDescent="0.25">
      <c r="A499" s="21" t="s">
        <v>1917</v>
      </c>
      <c r="B499" s="48" t="s">
        <v>1245</v>
      </c>
      <c r="C499" s="21" t="s">
        <v>27</v>
      </c>
      <c r="D499" s="19" t="s">
        <v>66</v>
      </c>
      <c r="E499" s="291"/>
      <c r="F499" s="291">
        <v>10000</v>
      </c>
      <c r="G499" s="28"/>
      <c r="H499" s="29"/>
      <c r="I499" s="28"/>
      <c r="J499" s="28">
        <v>5225</v>
      </c>
      <c r="K499" s="28">
        <f>F499/M499</f>
        <v>500</v>
      </c>
      <c r="L499" s="28" t="s">
        <v>731</v>
      </c>
      <c r="M499" s="60">
        <v>20</v>
      </c>
      <c r="N499" s="28"/>
      <c r="O499" s="28"/>
      <c r="P499" s="41"/>
    </row>
    <row r="500" spans="1:16" s="204" customFormat="1" x14ac:dyDescent="0.25">
      <c r="A500" s="21" t="s">
        <v>1918</v>
      </c>
      <c r="B500" s="48" t="s">
        <v>895</v>
      </c>
      <c r="C500" s="21" t="s">
        <v>27</v>
      </c>
      <c r="D500" s="19" t="s">
        <v>66</v>
      </c>
      <c r="E500" s="291">
        <v>24000</v>
      </c>
      <c r="F500" s="291"/>
      <c r="G500" s="28">
        <f t="shared" ref="G500" si="285">E500/4*0.95</f>
        <v>5700</v>
      </c>
      <c r="H500" s="28">
        <f>E500/M500</f>
        <v>1600</v>
      </c>
      <c r="I500" s="28" t="s">
        <v>731</v>
      </c>
      <c r="J500" s="28"/>
      <c r="K500" s="28"/>
      <c r="L500" s="28"/>
      <c r="M500" s="122">
        <v>15</v>
      </c>
      <c r="N500" s="243"/>
      <c r="O500" s="59"/>
      <c r="P500" s="197"/>
    </row>
    <row r="501" spans="1:16" s="204" customFormat="1" x14ac:dyDescent="0.25">
      <c r="A501" s="21" t="s">
        <v>1919</v>
      </c>
      <c r="B501" s="48" t="s">
        <v>896</v>
      </c>
      <c r="C501" s="21" t="s">
        <v>27</v>
      </c>
      <c r="D501" s="19" t="s">
        <v>66</v>
      </c>
      <c r="E501" s="291"/>
      <c r="F501" s="291">
        <v>9000</v>
      </c>
      <c r="G501" s="28"/>
      <c r="H501" s="28"/>
      <c r="I501" s="28"/>
      <c r="J501" s="28">
        <f>+F501/2*0.95</f>
        <v>4275</v>
      </c>
      <c r="K501" s="28">
        <f>F501/M501</f>
        <v>600</v>
      </c>
      <c r="L501" s="28" t="s">
        <v>731</v>
      </c>
      <c r="M501" s="122">
        <v>15</v>
      </c>
      <c r="N501" s="243"/>
      <c r="O501" s="59"/>
      <c r="P501" s="197"/>
    </row>
    <row r="502" spans="1:16" s="204" customFormat="1" x14ac:dyDescent="0.25">
      <c r="A502" s="21" t="s">
        <v>1920</v>
      </c>
      <c r="B502" s="48" t="s">
        <v>899</v>
      </c>
      <c r="C502" s="21" t="s">
        <v>27</v>
      </c>
      <c r="D502" s="19" t="s">
        <v>66</v>
      </c>
      <c r="E502" s="236">
        <v>21000</v>
      </c>
      <c r="F502" s="236"/>
      <c r="G502" s="28">
        <f t="shared" ref="G502" si="286">E502/4*0.95</f>
        <v>4987.5</v>
      </c>
      <c r="H502" s="28">
        <f>E502/M502</f>
        <v>1050</v>
      </c>
      <c r="I502" s="28"/>
      <c r="J502" s="28"/>
      <c r="K502" s="28"/>
      <c r="L502" s="28"/>
      <c r="M502" s="122">
        <v>20</v>
      </c>
      <c r="N502" s="190"/>
      <c r="O502" s="59"/>
      <c r="P502" s="197"/>
    </row>
    <row r="503" spans="1:16" s="204" customFormat="1" x14ac:dyDescent="0.25">
      <c r="A503" s="21" t="s">
        <v>1921</v>
      </c>
      <c r="B503" s="48" t="s">
        <v>900</v>
      </c>
      <c r="C503" s="21" t="s">
        <v>27</v>
      </c>
      <c r="D503" s="19" t="s">
        <v>66</v>
      </c>
      <c r="E503" s="236"/>
      <c r="F503" s="236">
        <v>10000</v>
      </c>
      <c r="G503" s="28"/>
      <c r="H503" s="28"/>
      <c r="I503" s="28"/>
      <c r="J503" s="28">
        <f>+F503/2*0.95</f>
        <v>4750</v>
      </c>
      <c r="K503" s="28">
        <v>500</v>
      </c>
      <c r="L503" s="28"/>
      <c r="M503" s="122">
        <v>20</v>
      </c>
      <c r="N503" s="190"/>
      <c r="O503" s="59"/>
      <c r="P503" s="197"/>
    </row>
    <row r="504" spans="1:16" s="204" customFormat="1" x14ac:dyDescent="0.25">
      <c r="A504" s="21" t="s">
        <v>1922</v>
      </c>
      <c r="B504" s="48" t="s">
        <v>362</v>
      </c>
      <c r="C504" s="21" t="s">
        <v>27</v>
      </c>
      <c r="D504" s="19" t="s">
        <v>66</v>
      </c>
      <c r="E504" s="236">
        <v>21000</v>
      </c>
      <c r="F504" s="236"/>
      <c r="G504" s="28">
        <f t="shared" ref="G504" si="287">E504/4*0.95</f>
        <v>4987.5</v>
      </c>
      <c r="H504" s="28">
        <f>E504/M504</f>
        <v>1050</v>
      </c>
      <c r="I504" s="28"/>
      <c r="J504" s="28"/>
      <c r="K504" s="28"/>
      <c r="L504" s="28"/>
      <c r="M504" s="122">
        <v>20</v>
      </c>
      <c r="N504" s="190"/>
      <c r="O504" s="59"/>
      <c r="P504" s="197"/>
    </row>
    <row r="505" spans="1:16" s="204" customFormat="1" x14ac:dyDescent="0.25">
      <c r="A505" s="21" t="s">
        <v>1923</v>
      </c>
      <c r="B505" s="48" t="s">
        <v>495</v>
      </c>
      <c r="C505" s="21" t="s">
        <v>27</v>
      </c>
      <c r="D505" s="19" t="s">
        <v>66</v>
      </c>
      <c r="E505" s="236"/>
      <c r="F505" s="236">
        <v>10000</v>
      </c>
      <c r="G505" s="28"/>
      <c r="H505" s="28"/>
      <c r="I505" s="28"/>
      <c r="J505" s="28">
        <f>+F505/2*0.95</f>
        <v>4750</v>
      </c>
      <c r="K505" s="28">
        <v>500</v>
      </c>
      <c r="L505" s="28"/>
      <c r="M505" s="122">
        <v>20</v>
      </c>
      <c r="N505" s="190"/>
      <c r="O505" s="59"/>
      <c r="P505" s="197"/>
    </row>
    <row r="506" spans="1:16" s="24" customFormat="1" x14ac:dyDescent="0.25">
      <c r="A506" s="21" t="s">
        <v>1924</v>
      </c>
      <c r="B506" s="48" t="s">
        <v>489</v>
      </c>
      <c r="C506" s="21" t="s">
        <v>445</v>
      </c>
      <c r="D506" s="19" t="s">
        <v>71</v>
      </c>
      <c r="E506" s="186">
        <v>31200</v>
      </c>
      <c r="F506" s="198"/>
      <c r="G506" s="28">
        <f t="shared" ref="G506" si="288">E506/4*0.95</f>
        <v>7410</v>
      </c>
      <c r="H506" s="28">
        <f>E506/M506</f>
        <v>1560</v>
      </c>
      <c r="I506" s="28">
        <f t="shared" ref="I506" si="289">H506*5*1.01/6</f>
        <v>1313</v>
      </c>
      <c r="J506" s="199"/>
      <c r="M506" s="197">
        <v>20</v>
      </c>
      <c r="N506" s="28"/>
      <c r="O506" s="28"/>
      <c r="P506" s="41"/>
    </row>
    <row r="507" spans="1:16" s="24" customFormat="1" x14ac:dyDescent="0.25">
      <c r="A507" s="21" t="s">
        <v>1925</v>
      </c>
      <c r="B507" s="48" t="s">
        <v>490</v>
      </c>
      <c r="C507" s="21" t="s">
        <v>445</v>
      </c>
      <c r="D507" s="19" t="s">
        <v>71</v>
      </c>
      <c r="E507" s="186"/>
      <c r="F507" s="186">
        <v>12000</v>
      </c>
      <c r="G507" s="28"/>
      <c r="H507" s="28"/>
      <c r="L507" s="199">
        <f>F507/M507</f>
        <v>500</v>
      </c>
      <c r="M507" s="197">
        <v>24</v>
      </c>
      <c r="N507" s="28"/>
      <c r="O507" s="28"/>
      <c r="P507" s="41"/>
    </row>
    <row r="508" spans="1:16" s="24" customFormat="1" x14ac:dyDescent="0.25">
      <c r="A508" s="21" t="s">
        <v>1926</v>
      </c>
      <c r="B508" s="48" t="s">
        <v>441</v>
      </c>
      <c r="C508" s="21" t="s">
        <v>52</v>
      </c>
      <c r="D508" s="19" t="s">
        <v>71</v>
      </c>
      <c r="E508" s="186">
        <v>23200</v>
      </c>
      <c r="F508" s="198"/>
      <c r="G508" s="28">
        <f t="shared" ref="G508" si="290">E508/4*0.95</f>
        <v>5510</v>
      </c>
      <c r="H508" s="28">
        <f>E508/M508</f>
        <v>1160</v>
      </c>
      <c r="I508" s="28">
        <f t="shared" ref="I508" si="291">H508*5*1.01/6</f>
        <v>976.33333333333337</v>
      </c>
      <c r="L508" s="199"/>
      <c r="M508" s="197">
        <v>20</v>
      </c>
      <c r="N508" s="28"/>
      <c r="O508" s="28"/>
      <c r="P508" s="41"/>
    </row>
    <row r="509" spans="1:16" s="24" customFormat="1" x14ac:dyDescent="0.25">
      <c r="A509" s="21" t="s">
        <v>1927</v>
      </c>
      <c r="B509" s="48" t="s">
        <v>485</v>
      </c>
      <c r="C509" s="21" t="s">
        <v>52</v>
      </c>
      <c r="D509" s="19" t="s">
        <v>71</v>
      </c>
      <c r="E509" s="186"/>
      <c r="F509" s="186">
        <v>9000</v>
      </c>
      <c r="G509" s="28"/>
      <c r="H509" s="28"/>
      <c r="L509" s="199">
        <f>F509/M509</f>
        <v>375</v>
      </c>
      <c r="M509" s="197">
        <v>24</v>
      </c>
      <c r="N509" s="28"/>
      <c r="O509" s="28"/>
      <c r="P509" s="41"/>
    </row>
    <row r="510" spans="1:16" s="24" customFormat="1" x14ac:dyDescent="0.25">
      <c r="A510" s="21" t="s">
        <v>1928</v>
      </c>
      <c r="B510" s="48" t="s">
        <v>442</v>
      </c>
      <c r="C510" s="21" t="s">
        <v>52</v>
      </c>
      <c r="D510" s="19" t="s">
        <v>71</v>
      </c>
      <c r="E510" s="186">
        <v>23200</v>
      </c>
      <c r="F510" s="186"/>
      <c r="G510" s="28">
        <f t="shared" ref="G510" si="292">E510/4*0.95</f>
        <v>5510</v>
      </c>
      <c r="H510" s="28">
        <f>E510/M510</f>
        <v>1160</v>
      </c>
      <c r="I510" s="28">
        <f t="shared" ref="I510" si="293">H510*5*1.01/6</f>
        <v>976.33333333333337</v>
      </c>
      <c r="L510" s="199"/>
      <c r="M510" s="197">
        <v>20</v>
      </c>
      <c r="N510" s="28"/>
      <c r="O510" s="28"/>
      <c r="P510" s="41"/>
    </row>
    <row r="511" spans="1:16" s="24" customFormat="1" x14ac:dyDescent="0.25">
      <c r="A511" s="21" t="s">
        <v>1929</v>
      </c>
      <c r="B511" s="48" t="s">
        <v>486</v>
      </c>
      <c r="C511" s="21" t="s">
        <v>52</v>
      </c>
      <c r="D511" s="19" t="s">
        <v>71</v>
      </c>
      <c r="E511" s="186"/>
      <c r="F511" s="186">
        <v>9000</v>
      </c>
      <c r="G511" s="28"/>
      <c r="H511" s="28"/>
      <c r="L511" s="199">
        <f>F511/M511</f>
        <v>375</v>
      </c>
      <c r="M511" s="197">
        <v>24</v>
      </c>
      <c r="N511" s="28"/>
      <c r="O511" s="28"/>
      <c r="P511" s="41"/>
    </row>
    <row r="512" spans="1:16" s="24" customFormat="1" x14ac:dyDescent="0.25">
      <c r="A512" s="21" t="s">
        <v>1930</v>
      </c>
      <c r="B512" s="48" t="s">
        <v>444</v>
      </c>
      <c r="C512" s="21" t="s">
        <v>52</v>
      </c>
      <c r="D512" s="19" t="s">
        <v>71</v>
      </c>
      <c r="E512" s="186">
        <v>26600</v>
      </c>
      <c r="F512" s="186"/>
      <c r="G512" s="28">
        <f t="shared" ref="G512" si="294">E512/4*0.95</f>
        <v>6317.5</v>
      </c>
      <c r="H512" s="28">
        <f>E512/M512</f>
        <v>1330</v>
      </c>
      <c r="I512" s="28">
        <f t="shared" ref="I512" si="295">H512*5*1.01/6</f>
        <v>1119.4166666666667</v>
      </c>
      <c r="L512" s="199"/>
      <c r="M512" s="197">
        <v>20</v>
      </c>
      <c r="N512" s="28"/>
      <c r="O512" s="28"/>
      <c r="P512" s="41"/>
    </row>
    <row r="513" spans="1:16" s="24" customFormat="1" x14ac:dyDescent="0.25">
      <c r="A513" s="21" t="s">
        <v>1931</v>
      </c>
      <c r="B513" s="48" t="s">
        <v>487</v>
      </c>
      <c r="C513" s="21" t="s">
        <v>52</v>
      </c>
      <c r="D513" s="19" t="s">
        <v>71</v>
      </c>
      <c r="E513" s="186"/>
      <c r="F513" s="186">
        <v>12000</v>
      </c>
      <c r="G513" s="28"/>
      <c r="H513" s="28"/>
      <c r="L513" s="199">
        <f>F513/M513</f>
        <v>500</v>
      </c>
      <c r="M513" s="197">
        <v>24</v>
      </c>
      <c r="N513" s="28"/>
      <c r="O513" s="28"/>
      <c r="P513" s="41"/>
    </row>
    <row r="514" spans="1:16" s="24" customFormat="1" x14ac:dyDescent="0.25">
      <c r="A514" s="21" t="s">
        <v>1932</v>
      </c>
      <c r="B514" s="48" t="s">
        <v>443</v>
      </c>
      <c r="C514" s="21" t="s">
        <v>52</v>
      </c>
      <c r="D514" s="19" t="s">
        <v>71</v>
      </c>
      <c r="E514" s="186">
        <v>20600</v>
      </c>
      <c r="F514" s="186"/>
      <c r="G514" s="28">
        <f t="shared" ref="G514" si="296">E514/4*0.95</f>
        <v>4892.5</v>
      </c>
      <c r="H514" s="28">
        <f>E514/M514</f>
        <v>1030</v>
      </c>
      <c r="I514" s="28">
        <f t="shared" ref="I514" si="297">H514*5*1.01/6</f>
        <v>866.91666666666663</v>
      </c>
      <c r="L514" s="199"/>
      <c r="M514" s="197">
        <v>20</v>
      </c>
      <c r="N514" s="28"/>
      <c r="O514" s="28"/>
      <c r="P514" s="41"/>
    </row>
    <row r="515" spans="1:16" s="24" customFormat="1" x14ac:dyDescent="0.25">
      <c r="A515" s="21" t="s">
        <v>1933</v>
      </c>
      <c r="B515" s="48" t="s">
        <v>488</v>
      </c>
      <c r="C515" s="21" t="s">
        <v>52</v>
      </c>
      <c r="D515" s="19" t="s">
        <v>71</v>
      </c>
      <c r="E515" s="186"/>
      <c r="F515" s="186">
        <v>8000</v>
      </c>
      <c r="G515" s="28"/>
      <c r="H515" s="28"/>
      <c r="L515" s="199">
        <f>F515/M515</f>
        <v>333.33333333333331</v>
      </c>
      <c r="M515" s="197">
        <v>24</v>
      </c>
      <c r="O515" s="28"/>
      <c r="P515" s="41"/>
    </row>
    <row r="516" spans="1:16" s="24" customFormat="1" x14ac:dyDescent="0.25">
      <c r="A516" s="21" t="s">
        <v>1934</v>
      </c>
      <c r="B516" s="48" t="s">
        <v>483</v>
      </c>
      <c r="C516" s="21" t="s">
        <v>276</v>
      </c>
      <c r="D516" s="19" t="s">
        <v>376</v>
      </c>
      <c r="E516" s="186">
        <v>28600</v>
      </c>
      <c r="F516" s="198"/>
      <c r="G516" s="28">
        <f t="shared" ref="G516" si="298">E516/4*0.95</f>
        <v>6792.5</v>
      </c>
      <c r="H516" s="28">
        <f>E516/M516</f>
        <v>1430</v>
      </c>
      <c r="I516" s="28">
        <f t="shared" ref="I516" si="299">H516*5*1.01/6</f>
        <v>1203.5833333333333</v>
      </c>
      <c r="L516" s="199"/>
      <c r="M516" s="197">
        <v>20</v>
      </c>
      <c r="N516" s="28"/>
      <c r="O516" s="28"/>
      <c r="P516" s="41"/>
    </row>
    <row r="517" spans="1:16" s="24" customFormat="1" x14ac:dyDescent="0.25">
      <c r="A517" s="21" t="s">
        <v>1935</v>
      </c>
      <c r="B517" s="48" t="s">
        <v>484</v>
      </c>
      <c r="C517" s="21" t="s">
        <v>276</v>
      </c>
      <c r="D517" s="19" t="s">
        <v>376</v>
      </c>
      <c r="E517" s="186"/>
      <c r="F517" s="186">
        <v>10000</v>
      </c>
      <c r="G517" s="28"/>
      <c r="H517" s="28"/>
      <c r="L517" s="199">
        <f>F517/M517</f>
        <v>416.66666666666669</v>
      </c>
      <c r="M517" s="197">
        <v>24</v>
      </c>
      <c r="O517" s="28"/>
      <c r="P517" s="41"/>
    </row>
    <row r="518" spans="1:16" s="24" customFormat="1" x14ac:dyDescent="0.25">
      <c r="A518" s="21" t="s">
        <v>1936</v>
      </c>
      <c r="B518" s="48" t="s">
        <v>400</v>
      </c>
      <c r="C518" s="21" t="s">
        <v>276</v>
      </c>
      <c r="D518" s="19" t="s">
        <v>376</v>
      </c>
      <c r="E518" s="186">
        <v>20000</v>
      </c>
      <c r="F518" s="198"/>
      <c r="G518" s="28">
        <f t="shared" ref="G518" si="300">E518/4*0.95</f>
        <v>4750</v>
      </c>
      <c r="H518" s="28">
        <f>E518/M518</f>
        <v>1000</v>
      </c>
      <c r="I518" s="28">
        <f t="shared" ref="I518" si="301">H518*5*1.01/6</f>
        <v>841.66666666666663</v>
      </c>
      <c r="L518" s="199"/>
      <c r="M518" s="197">
        <v>20</v>
      </c>
      <c r="O518" s="28"/>
      <c r="P518" s="41"/>
    </row>
    <row r="519" spans="1:16" s="24" customFormat="1" x14ac:dyDescent="0.25">
      <c r="A519" s="21" t="s">
        <v>1937</v>
      </c>
      <c r="B519" s="48" t="s">
        <v>480</v>
      </c>
      <c r="C519" s="21" t="s">
        <v>276</v>
      </c>
      <c r="D519" s="19" t="s">
        <v>376</v>
      </c>
      <c r="E519" s="186"/>
      <c r="F519" s="186">
        <v>7600</v>
      </c>
      <c r="G519" s="28"/>
      <c r="H519" s="28"/>
      <c r="L519" s="199">
        <f>F519/M519</f>
        <v>380</v>
      </c>
      <c r="M519" s="197">
        <v>20</v>
      </c>
      <c r="O519" s="28"/>
      <c r="P519" s="41"/>
    </row>
    <row r="520" spans="1:16" s="24" customFormat="1" x14ac:dyDescent="0.25">
      <c r="A520" s="21" t="s">
        <v>1938</v>
      </c>
      <c r="B520" s="50" t="s">
        <v>481</v>
      </c>
      <c r="C520" s="21" t="s">
        <v>276</v>
      </c>
      <c r="D520" s="19" t="s">
        <v>376</v>
      </c>
      <c r="E520" s="186">
        <v>20000</v>
      </c>
      <c r="F520" s="198"/>
      <c r="G520" s="28">
        <f t="shared" ref="G520" si="302">E520/4*0.95</f>
        <v>4750</v>
      </c>
      <c r="H520" s="28">
        <f>E520/M520</f>
        <v>1000</v>
      </c>
      <c r="I520" s="28">
        <f t="shared" ref="I520" si="303">H520*5*1.01/6</f>
        <v>841.66666666666663</v>
      </c>
      <c r="L520" s="199"/>
      <c r="M520" s="197">
        <v>20</v>
      </c>
      <c r="N520" s="28"/>
      <c r="O520" s="22"/>
      <c r="P520" s="41"/>
    </row>
    <row r="521" spans="1:16" s="24" customFormat="1" x14ac:dyDescent="0.25">
      <c r="A521" s="21" t="s">
        <v>1939</v>
      </c>
      <c r="B521" s="50" t="s">
        <v>482</v>
      </c>
      <c r="C521" s="21" t="s">
        <v>276</v>
      </c>
      <c r="D521" s="19" t="s">
        <v>376</v>
      </c>
      <c r="E521" s="186"/>
      <c r="F521" s="186">
        <v>7600</v>
      </c>
      <c r="G521" s="28"/>
      <c r="H521" s="28"/>
      <c r="L521" s="199">
        <f>F521/M521</f>
        <v>380</v>
      </c>
      <c r="M521" s="197">
        <v>20</v>
      </c>
      <c r="N521" s="28"/>
      <c r="O521" s="22"/>
      <c r="P521" s="41"/>
    </row>
    <row r="522" spans="1:16" s="24" customFormat="1" x14ac:dyDescent="0.25">
      <c r="A522" s="21" t="s">
        <v>1940</v>
      </c>
      <c r="B522" s="50" t="s">
        <v>1826</v>
      </c>
      <c r="C522" s="21" t="s">
        <v>48</v>
      </c>
      <c r="D522" s="19" t="s">
        <v>69</v>
      </c>
      <c r="E522" s="360">
        <v>15750</v>
      </c>
      <c r="F522" s="198"/>
      <c r="G522" s="28">
        <f t="shared" ref="G522" si="304">E522/4*0.95</f>
        <v>3740.625</v>
      </c>
      <c r="H522" s="28">
        <f>E522/M522</f>
        <v>787.5</v>
      </c>
      <c r="I522" s="28"/>
      <c r="L522" s="199"/>
      <c r="M522" s="197">
        <v>20</v>
      </c>
      <c r="N522" s="28"/>
      <c r="O522" s="369"/>
      <c r="P522" s="41"/>
    </row>
    <row r="523" spans="1:16" s="24" customFormat="1" x14ac:dyDescent="0.25">
      <c r="A523" s="21" t="s">
        <v>1941</v>
      </c>
      <c r="B523" s="50" t="s">
        <v>1827</v>
      </c>
      <c r="C523" s="21" t="s">
        <v>48</v>
      </c>
      <c r="D523" s="19" t="s">
        <v>69</v>
      </c>
      <c r="E523" s="360">
        <v>9450</v>
      </c>
      <c r="F523" s="198"/>
      <c r="G523" s="28">
        <f t="shared" ref="G523:G527" si="305">E523/4*0.95</f>
        <v>2244.375</v>
      </c>
      <c r="H523" s="28">
        <f>E523/M523</f>
        <v>472.5</v>
      </c>
      <c r="I523" s="28"/>
      <c r="J523" s="94"/>
      <c r="M523" s="197">
        <v>20</v>
      </c>
      <c r="N523" s="28"/>
      <c r="O523" s="22"/>
      <c r="P523" s="41"/>
    </row>
    <row r="524" spans="1:16" s="18" customFormat="1" x14ac:dyDescent="0.25">
      <c r="A524" s="21" t="s">
        <v>1942</v>
      </c>
      <c r="B524" s="50" t="s">
        <v>1325</v>
      </c>
      <c r="C524" s="21" t="s">
        <v>48</v>
      </c>
      <c r="D524" s="19" t="s">
        <v>69</v>
      </c>
      <c r="E524" s="360"/>
      <c r="F524" s="360">
        <v>6300</v>
      </c>
      <c r="G524" s="28"/>
      <c r="H524" s="28"/>
      <c r="I524" s="24"/>
      <c r="J524" s="24"/>
      <c r="K524" s="199">
        <f>F524/M524</f>
        <v>315</v>
      </c>
      <c r="L524" s="24"/>
      <c r="M524" s="197">
        <v>20</v>
      </c>
      <c r="N524" s="28"/>
      <c r="O524" s="22"/>
      <c r="P524" s="41"/>
    </row>
    <row r="525" spans="1:16" s="18" customFormat="1" x14ac:dyDescent="0.25">
      <c r="A525" s="21" t="s">
        <v>1943</v>
      </c>
      <c r="B525" s="50" t="s">
        <v>1828</v>
      </c>
      <c r="C525" s="21" t="s">
        <v>48</v>
      </c>
      <c r="D525" s="19" t="s">
        <v>69</v>
      </c>
      <c r="E525" s="360">
        <v>15750</v>
      </c>
      <c r="F525" s="198"/>
      <c r="G525" s="28">
        <f t="shared" si="305"/>
        <v>3740.625</v>
      </c>
      <c r="H525" s="28">
        <f t="shared" ref="H525:H528" si="306">E525/M525</f>
        <v>787.5</v>
      </c>
      <c r="I525" s="28"/>
      <c r="J525" s="201"/>
      <c r="M525" s="197">
        <v>20</v>
      </c>
      <c r="N525" s="28"/>
      <c r="O525" s="369"/>
      <c r="P525" s="41"/>
    </row>
    <row r="526" spans="1:16" s="18" customFormat="1" x14ac:dyDescent="0.25">
      <c r="A526" s="21" t="s">
        <v>1944</v>
      </c>
      <c r="B526" s="50" t="s">
        <v>1829</v>
      </c>
      <c r="C526" s="21" t="s">
        <v>48</v>
      </c>
      <c r="D526" s="19" t="s">
        <v>69</v>
      </c>
      <c r="E526" s="360">
        <v>15750</v>
      </c>
      <c r="F526" s="198"/>
      <c r="G526" s="28">
        <f t="shared" si="305"/>
        <v>3740.625</v>
      </c>
      <c r="H526" s="28">
        <f t="shared" si="306"/>
        <v>787.5</v>
      </c>
      <c r="I526" s="28"/>
      <c r="J526" s="201"/>
      <c r="M526" s="197">
        <v>20</v>
      </c>
      <c r="N526" s="28"/>
      <c r="O526" s="369"/>
      <c r="P526" s="41"/>
    </row>
    <row r="527" spans="1:16" s="18" customFormat="1" x14ac:dyDescent="0.25">
      <c r="A527" s="21" t="s">
        <v>1945</v>
      </c>
      <c r="B527" s="50" t="s">
        <v>496</v>
      </c>
      <c r="C527" s="21" t="s">
        <v>39</v>
      </c>
      <c r="D527" s="19" t="s">
        <v>67</v>
      </c>
      <c r="E527" s="360">
        <v>41600</v>
      </c>
      <c r="F527" s="360"/>
      <c r="G527" s="28">
        <f t="shared" si="305"/>
        <v>9880</v>
      </c>
      <c r="H527" s="28">
        <f t="shared" si="306"/>
        <v>2080</v>
      </c>
      <c r="I527" s="28">
        <f t="shared" ref="I527" si="307">H527*5*1.01/6</f>
        <v>1750.6666666666667</v>
      </c>
      <c r="J527" s="199"/>
      <c r="M527" s="197">
        <v>20</v>
      </c>
      <c r="N527" s="28"/>
      <c r="O527" s="22"/>
      <c r="P527" s="41"/>
    </row>
    <row r="528" spans="1:16" s="18" customFormat="1" x14ac:dyDescent="0.25">
      <c r="A528" s="21" t="s">
        <v>1946</v>
      </c>
      <c r="B528" s="50" t="s">
        <v>497</v>
      </c>
      <c r="C528" s="21" t="s">
        <v>39</v>
      </c>
      <c r="D528" s="19" t="s">
        <v>67</v>
      </c>
      <c r="E528" s="360">
        <v>41600</v>
      </c>
      <c r="F528" s="360"/>
      <c r="G528" s="28">
        <f t="shared" ref="G528" si="308">E528/4*0.95</f>
        <v>9880</v>
      </c>
      <c r="H528" s="28">
        <f t="shared" si="306"/>
        <v>2080</v>
      </c>
      <c r="I528" s="28">
        <f t="shared" ref="I528" si="309">H528*5*1.01/6</f>
        <v>1750.6666666666667</v>
      </c>
      <c r="L528" s="199"/>
      <c r="M528" s="197">
        <v>20</v>
      </c>
      <c r="N528" s="28"/>
      <c r="O528" s="22"/>
      <c r="P528" s="41"/>
    </row>
    <row r="529" spans="1:16" s="18" customFormat="1" x14ac:dyDescent="0.25">
      <c r="A529" s="21" t="s">
        <v>1947</v>
      </c>
      <c r="B529" s="50" t="s">
        <v>502</v>
      </c>
      <c r="C529" s="21" t="s">
        <v>39</v>
      </c>
      <c r="D529" s="19" t="s">
        <v>67</v>
      </c>
      <c r="E529" s="360"/>
      <c r="F529" s="360">
        <v>15000</v>
      </c>
      <c r="G529" s="28"/>
      <c r="H529" s="28"/>
      <c r="I529" s="24"/>
      <c r="L529" s="199">
        <f>F529/M529</f>
        <v>625</v>
      </c>
      <c r="M529" s="197">
        <v>24</v>
      </c>
      <c r="N529" s="28"/>
      <c r="O529" s="22"/>
      <c r="P529" s="41"/>
    </row>
    <row r="530" spans="1:16" s="18" customFormat="1" x14ac:dyDescent="0.25">
      <c r="A530" s="21" t="s">
        <v>1948</v>
      </c>
      <c r="B530" s="50" t="s">
        <v>498</v>
      </c>
      <c r="C530" s="21" t="s">
        <v>39</v>
      </c>
      <c r="D530" s="19" t="s">
        <v>67</v>
      </c>
      <c r="E530" s="360">
        <v>41600</v>
      </c>
      <c r="F530" s="360"/>
      <c r="G530" s="28">
        <f t="shared" ref="G530" si="310">E530/4*0.95</f>
        <v>9880</v>
      </c>
      <c r="H530" s="28">
        <f>E530/M530</f>
        <v>2080</v>
      </c>
      <c r="I530" s="28">
        <f t="shared" ref="I530" si="311">H530*5*1.01/6</f>
        <v>1750.6666666666667</v>
      </c>
      <c r="L530" s="199"/>
      <c r="M530" s="197">
        <v>20</v>
      </c>
      <c r="N530" s="28"/>
      <c r="O530" s="22"/>
      <c r="P530" s="41"/>
    </row>
    <row r="531" spans="1:16" s="18" customFormat="1" x14ac:dyDescent="0.25">
      <c r="A531" s="21" t="s">
        <v>1949</v>
      </c>
      <c r="B531" s="50" t="s">
        <v>499</v>
      </c>
      <c r="C531" s="21" t="s">
        <v>39</v>
      </c>
      <c r="D531" s="19" t="s">
        <v>67</v>
      </c>
      <c r="E531" s="360">
        <v>41600</v>
      </c>
      <c r="F531" s="360"/>
      <c r="G531" s="28">
        <f t="shared" ref="G531" si="312">E531/4*0.95</f>
        <v>9880</v>
      </c>
      <c r="H531" s="28">
        <f>E531/M531</f>
        <v>2080</v>
      </c>
      <c r="I531" s="28">
        <f t="shared" ref="I531" si="313">H531*5*1.01/6</f>
        <v>1750.6666666666667</v>
      </c>
      <c r="L531" s="199"/>
      <c r="M531" s="197">
        <v>20</v>
      </c>
      <c r="N531" s="28"/>
      <c r="O531" s="22"/>
      <c r="P531" s="41"/>
    </row>
    <row r="532" spans="1:16" s="18" customFormat="1" x14ac:dyDescent="0.25">
      <c r="A532" s="21" t="s">
        <v>1950</v>
      </c>
      <c r="B532" s="50" t="s">
        <v>913</v>
      </c>
      <c r="C532" s="21" t="s">
        <v>74</v>
      </c>
      <c r="D532" s="19" t="s">
        <v>75</v>
      </c>
      <c r="E532" s="26">
        <v>26316</v>
      </c>
      <c r="F532" s="26"/>
      <c r="G532" s="28">
        <f>E532/3*0.95</f>
        <v>8333.4</v>
      </c>
      <c r="H532" s="28"/>
      <c r="I532" s="28">
        <f>E532/M532</f>
        <v>1462</v>
      </c>
      <c r="J532" s="201"/>
      <c r="M532" s="197">
        <v>18</v>
      </c>
      <c r="N532" s="243"/>
    </row>
    <row r="533" spans="1:16" s="18" customFormat="1" x14ac:dyDescent="0.25">
      <c r="A533" s="21" t="s">
        <v>1951</v>
      </c>
      <c r="B533" s="50" t="s">
        <v>917</v>
      </c>
      <c r="C533" s="21" t="s">
        <v>74</v>
      </c>
      <c r="D533" s="19" t="s">
        <v>75</v>
      </c>
      <c r="E533" s="26">
        <v>21060</v>
      </c>
      <c r="F533" s="26"/>
      <c r="G533" s="28">
        <f>E533/3*0.95</f>
        <v>6669</v>
      </c>
      <c r="H533" s="28"/>
      <c r="I533" s="28">
        <v>1170</v>
      </c>
      <c r="J533" s="201"/>
      <c r="M533" s="197">
        <v>18</v>
      </c>
      <c r="N533" s="190"/>
    </row>
    <row r="534" spans="1:16" s="18" customFormat="1" x14ac:dyDescent="0.25">
      <c r="A534" s="21"/>
      <c r="B534" s="50"/>
      <c r="C534" s="25"/>
      <c r="D534" s="37"/>
      <c r="E534" s="26"/>
      <c r="F534" s="26"/>
      <c r="G534" s="28"/>
      <c r="H534" s="28"/>
      <c r="I534" s="28"/>
      <c r="J534" s="199"/>
      <c r="L534" s="41"/>
      <c r="M534" s="24"/>
      <c r="N534" s="24"/>
      <c r="O534" s="24"/>
    </row>
    <row r="535" spans="1:16" s="18" customFormat="1" x14ac:dyDescent="0.25">
      <c r="A535" s="14" t="s">
        <v>1429</v>
      </c>
      <c r="B535" s="238" t="s">
        <v>970</v>
      </c>
      <c r="C535" s="239"/>
      <c r="D535" s="119"/>
      <c r="E535" s="116"/>
      <c r="F535" s="14" t="s">
        <v>460</v>
      </c>
      <c r="G535" s="193" t="s">
        <v>653</v>
      </c>
      <c r="H535" s="193" t="s">
        <v>654</v>
      </c>
      <c r="I535" s="193" t="s">
        <v>655</v>
      </c>
      <c r="J535" s="194" t="s">
        <v>656</v>
      </c>
      <c r="K535" s="195" t="s">
        <v>446</v>
      </c>
      <c r="L535" s="24"/>
      <c r="M535" s="24"/>
      <c r="N535" s="24"/>
      <c r="O535" s="24"/>
    </row>
    <row r="536" spans="1:16" s="18" customFormat="1" ht="15" customHeight="1" x14ac:dyDescent="0.25">
      <c r="A536" s="21" t="s">
        <v>791</v>
      </c>
      <c r="B536" s="48" t="s">
        <v>466</v>
      </c>
      <c r="C536" s="21" t="s">
        <v>48</v>
      </c>
      <c r="D536" s="19" t="s">
        <v>69</v>
      </c>
      <c r="E536" s="236">
        <v>36000</v>
      </c>
      <c r="F536" s="236"/>
      <c r="G536" s="28">
        <f>E536/6*0.95</f>
        <v>5700</v>
      </c>
      <c r="H536" s="28">
        <f>E536/K536</f>
        <v>1200</v>
      </c>
      <c r="I536" s="28"/>
      <c r="J536" s="199"/>
      <c r="K536" s="41">
        <v>30</v>
      </c>
      <c r="L536" s="24"/>
      <c r="M536" s="24"/>
      <c r="N536" s="190"/>
      <c r="O536" s="24"/>
    </row>
    <row r="537" spans="1:16" s="18" customFormat="1" ht="15" customHeight="1" x14ac:dyDescent="0.25">
      <c r="A537" s="21" t="s">
        <v>792</v>
      </c>
      <c r="B537" s="48" t="s">
        <v>968</v>
      </c>
      <c r="C537" s="21" t="s">
        <v>48</v>
      </c>
      <c r="D537" s="19" t="s">
        <v>69</v>
      </c>
      <c r="E537" s="236"/>
      <c r="F537" s="236">
        <v>12000</v>
      </c>
      <c r="G537" s="28"/>
      <c r="H537" s="28"/>
      <c r="I537" s="24"/>
      <c r="J537" s="199">
        <f>F537/K537</f>
        <v>400</v>
      </c>
      <c r="K537" s="41">
        <v>30</v>
      </c>
      <c r="L537" s="24"/>
      <c r="M537" s="24"/>
      <c r="N537" s="190"/>
      <c r="O537" s="24"/>
    </row>
    <row r="538" spans="1:16" s="18" customFormat="1" ht="15" customHeight="1" x14ac:dyDescent="0.25">
      <c r="A538" s="21"/>
      <c r="B538" s="50"/>
      <c r="C538" s="25"/>
      <c r="D538" s="37"/>
      <c r="E538" s="26"/>
      <c r="F538" s="236"/>
      <c r="G538" s="28"/>
      <c r="H538" s="28"/>
      <c r="I538" s="24"/>
      <c r="J538" s="199"/>
      <c r="K538" s="41"/>
      <c r="L538" s="24"/>
      <c r="M538" s="24"/>
      <c r="N538" s="190"/>
      <c r="O538" s="24"/>
    </row>
    <row r="539" spans="1:16" s="18" customFormat="1" x14ac:dyDescent="0.25">
      <c r="A539" s="14" t="s">
        <v>1430</v>
      </c>
      <c r="B539" s="187" t="s">
        <v>969</v>
      </c>
      <c r="C539" s="188"/>
      <c r="D539" s="119"/>
      <c r="E539" s="116"/>
      <c r="F539" s="14" t="s">
        <v>460</v>
      </c>
      <c r="G539" s="193" t="s">
        <v>653</v>
      </c>
      <c r="H539" s="193" t="s">
        <v>654</v>
      </c>
      <c r="I539" s="193" t="s">
        <v>655</v>
      </c>
      <c r="J539" s="194" t="s">
        <v>656</v>
      </c>
      <c r="K539" s="195" t="s">
        <v>446</v>
      </c>
      <c r="L539" s="24"/>
      <c r="M539" s="24"/>
      <c r="N539" s="24"/>
      <c r="O539" s="24"/>
    </row>
    <row r="540" spans="1:16" s="18" customFormat="1" x14ac:dyDescent="0.25">
      <c r="A540" s="21" t="s">
        <v>793</v>
      </c>
      <c r="B540" s="48" t="s">
        <v>275</v>
      </c>
      <c r="C540" s="21" t="s">
        <v>74</v>
      </c>
      <c r="D540" s="19" t="s">
        <v>75</v>
      </c>
      <c r="E540" s="236">
        <v>45000</v>
      </c>
      <c r="F540" s="198"/>
      <c r="G540" s="28">
        <f>E540/6*0.95</f>
        <v>7125</v>
      </c>
      <c r="H540" s="28">
        <f>E540/K540</f>
        <v>1500</v>
      </c>
      <c r="I540" s="28">
        <f t="shared" ref="I540:I544" si="314">H540*5*1.01/6</f>
        <v>1262.5</v>
      </c>
      <c r="J540" s="199"/>
      <c r="K540" s="41">
        <v>30</v>
      </c>
      <c r="L540" s="24"/>
      <c r="M540" s="24"/>
      <c r="N540" s="190"/>
      <c r="O540" s="24"/>
    </row>
    <row r="541" spans="1:16" s="18" customFormat="1" ht="15" customHeight="1" x14ac:dyDescent="0.25">
      <c r="A541" s="21" t="s">
        <v>794</v>
      </c>
      <c r="B541" s="48" t="s">
        <v>696</v>
      </c>
      <c r="C541" s="21" t="s">
        <v>74</v>
      </c>
      <c r="D541" s="19" t="s">
        <v>75</v>
      </c>
      <c r="E541" s="236">
        <v>48000</v>
      </c>
      <c r="F541" s="198"/>
      <c r="G541" s="28">
        <f>E541/6*0.95</f>
        <v>7600</v>
      </c>
      <c r="H541" s="28">
        <f>E541/K541</f>
        <v>1600</v>
      </c>
      <c r="I541" s="28">
        <f t="shared" ref="I541" si="315">H541*5*1.01/6</f>
        <v>1346.6666666666667</v>
      </c>
      <c r="J541" s="199"/>
      <c r="K541" s="41">
        <v>30</v>
      </c>
      <c r="L541" s="112"/>
      <c r="M541" s="24"/>
      <c r="N541" s="190"/>
      <c r="O541" s="24"/>
    </row>
    <row r="542" spans="1:16" s="18" customFormat="1" x14ac:dyDescent="0.25">
      <c r="A542" s="21" t="s">
        <v>795</v>
      </c>
      <c r="B542" s="48" t="s">
        <v>464</v>
      </c>
      <c r="C542" s="21" t="s">
        <v>46</v>
      </c>
      <c r="D542" s="19" t="s">
        <v>68</v>
      </c>
      <c r="E542" s="236">
        <v>62280</v>
      </c>
      <c r="F542" s="198"/>
      <c r="G542" s="28">
        <f>E542/6*0.95</f>
        <v>9861</v>
      </c>
      <c r="H542" s="28"/>
      <c r="I542" s="28">
        <f>E542/36</f>
        <v>1730</v>
      </c>
      <c r="J542" s="199"/>
      <c r="K542" s="41">
        <v>36</v>
      </c>
      <c r="L542" s="112"/>
      <c r="M542" s="24"/>
      <c r="N542" s="190"/>
      <c r="O542" s="24"/>
    </row>
    <row r="543" spans="1:16" s="18" customFormat="1" x14ac:dyDescent="0.25">
      <c r="A543" s="21" t="s">
        <v>796</v>
      </c>
      <c r="B543" s="48" t="s">
        <v>465</v>
      </c>
      <c r="C543" s="21" t="s">
        <v>46</v>
      </c>
      <c r="D543" s="19" t="s">
        <v>68</v>
      </c>
      <c r="E543" s="236">
        <v>74160</v>
      </c>
      <c r="F543" s="237"/>
      <c r="G543" s="28">
        <f t="shared" ref="G543:G544" si="316">E543/6*0.95</f>
        <v>11742</v>
      </c>
      <c r="H543" s="28"/>
      <c r="I543" s="28">
        <f>E543/36</f>
        <v>2060</v>
      </c>
      <c r="J543" s="199"/>
      <c r="K543" s="41">
        <v>36</v>
      </c>
      <c r="L543" s="112"/>
      <c r="M543" s="24"/>
      <c r="N543" s="190"/>
      <c r="O543" s="24"/>
    </row>
    <row r="544" spans="1:16" s="18" customFormat="1" ht="15" customHeight="1" x14ac:dyDescent="0.25">
      <c r="A544" s="21" t="s">
        <v>797</v>
      </c>
      <c r="B544" s="48" t="s">
        <v>298</v>
      </c>
      <c r="C544" s="21" t="s">
        <v>27</v>
      </c>
      <c r="D544" s="19" t="s">
        <v>66</v>
      </c>
      <c r="E544" s="236">
        <v>51000</v>
      </c>
      <c r="F544" s="198"/>
      <c r="G544" s="28">
        <f t="shared" si="316"/>
        <v>8075</v>
      </c>
      <c r="H544" s="28">
        <f>E544/K544</f>
        <v>1700</v>
      </c>
      <c r="I544" s="28">
        <f t="shared" si="314"/>
        <v>1430.8333333333333</v>
      </c>
      <c r="J544" s="199"/>
      <c r="K544" s="41">
        <v>30</v>
      </c>
      <c r="L544" s="24"/>
      <c r="M544" s="24"/>
      <c r="N544" s="190"/>
      <c r="O544" s="24"/>
    </row>
    <row r="545" spans="1:17" s="18" customFormat="1" ht="15" customHeight="1" x14ac:dyDescent="0.25">
      <c r="A545" s="21" t="s">
        <v>798</v>
      </c>
      <c r="B545" s="48" t="s">
        <v>410</v>
      </c>
      <c r="C545" s="21" t="s">
        <v>27</v>
      </c>
      <c r="D545" s="19" t="s">
        <v>66</v>
      </c>
      <c r="E545" s="236"/>
      <c r="F545" s="236">
        <v>21000</v>
      </c>
      <c r="G545" s="28"/>
      <c r="H545" s="28"/>
      <c r="I545" s="24"/>
      <c r="J545" s="28">
        <f>F545/K545</f>
        <v>700</v>
      </c>
      <c r="K545" s="41">
        <v>30</v>
      </c>
      <c r="L545" s="24"/>
      <c r="M545" s="24"/>
      <c r="N545" s="190"/>
      <c r="O545" s="24"/>
    </row>
    <row r="546" spans="1:17" s="18" customFormat="1" ht="15" customHeight="1" x14ac:dyDescent="0.25">
      <c r="A546" s="21" t="s">
        <v>1263</v>
      </c>
      <c r="B546" s="48" t="s">
        <v>312</v>
      </c>
      <c r="C546" s="21" t="s">
        <v>52</v>
      </c>
      <c r="D546" s="19" t="s">
        <v>71</v>
      </c>
      <c r="E546" s="236">
        <v>37260</v>
      </c>
      <c r="F546" s="198"/>
      <c r="G546" s="28">
        <f>E546/6*0.95</f>
        <v>5899.5</v>
      </c>
      <c r="H546" s="28"/>
      <c r="I546" s="28">
        <f>E546/K546</f>
        <v>1035</v>
      </c>
      <c r="J546" s="199"/>
      <c r="K546" s="41">
        <v>36</v>
      </c>
      <c r="L546" s="24"/>
      <c r="M546" s="24"/>
      <c r="N546" s="190"/>
      <c r="O546" s="24"/>
    </row>
    <row r="547" spans="1:17" s="18" customFormat="1" ht="15" customHeight="1" x14ac:dyDescent="0.25">
      <c r="A547" s="21" t="s">
        <v>1264</v>
      </c>
      <c r="B547" s="48" t="s">
        <v>462</v>
      </c>
      <c r="C547" s="21" t="s">
        <v>52</v>
      </c>
      <c r="D547" s="19" t="s">
        <v>71</v>
      </c>
      <c r="E547" s="236"/>
      <c r="F547" s="236">
        <v>21000</v>
      </c>
      <c r="G547" s="28"/>
      <c r="H547" s="28"/>
      <c r="I547" s="24"/>
      <c r="J547" s="28">
        <f>F547/K547</f>
        <v>700</v>
      </c>
      <c r="K547" s="41">
        <v>30</v>
      </c>
      <c r="L547" s="24"/>
      <c r="M547" s="24"/>
      <c r="N547" s="190"/>
      <c r="O547" s="24"/>
    </row>
    <row r="548" spans="1:17" s="18" customFormat="1" ht="15" customHeight="1" x14ac:dyDescent="0.25">
      <c r="A548" s="21" t="s">
        <v>1265</v>
      </c>
      <c r="B548" s="50" t="s">
        <v>447</v>
      </c>
      <c r="C548" s="21" t="s">
        <v>52</v>
      </c>
      <c r="D548" s="19" t="s">
        <v>71</v>
      </c>
      <c r="E548" s="236">
        <v>52220</v>
      </c>
      <c r="F548" s="198"/>
      <c r="G548" s="28">
        <f>E548/6*0.95</f>
        <v>8268.1666666666661</v>
      </c>
      <c r="H548" s="28"/>
      <c r="I548" s="28">
        <f>E548/K548</f>
        <v>1450.5555555555557</v>
      </c>
      <c r="J548" s="199"/>
      <c r="K548" s="41">
        <v>36</v>
      </c>
      <c r="L548" s="24"/>
      <c r="M548" s="24"/>
      <c r="N548" s="190"/>
      <c r="O548" s="24"/>
    </row>
    <row r="549" spans="1:17" s="18" customFormat="1" ht="15" customHeight="1" x14ac:dyDescent="0.25">
      <c r="A549" s="21" t="s">
        <v>1266</v>
      </c>
      <c r="B549" s="50" t="s">
        <v>463</v>
      </c>
      <c r="C549" s="21" t="s">
        <v>52</v>
      </c>
      <c r="D549" s="19" t="s">
        <v>71</v>
      </c>
      <c r="E549" s="236"/>
      <c r="F549" s="236">
        <v>20000</v>
      </c>
      <c r="G549" s="28"/>
      <c r="H549" s="28"/>
      <c r="I549" s="24"/>
      <c r="J549" s="199">
        <f>F549/K549</f>
        <v>555.55555555555554</v>
      </c>
      <c r="K549" s="41">
        <v>36</v>
      </c>
      <c r="L549" s="24"/>
      <c r="M549" s="24"/>
      <c r="N549" s="190"/>
      <c r="O549" s="24"/>
    </row>
    <row r="550" spans="1:17" s="18" customFormat="1" ht="15" customHeight="1" x14ac:dyDescent="0.25">
      <c r="A550" s="21" t="s">
        <v>1267</v>
      </c>
      <c r="B550" s="48" t="s">
        <v>466</v>
      </c>
      <c r="C550" s="21" t="s">
        <v>48</v>
      </c>
      <c r="D550" s="19" t="s">
        <v>69</v>
      </c>
      <c r="E550" s="236">
        <v>37800</v>
      </c>
      <c r="F550" s="236"/>
      <c r="G550" s="28">
        <f>E550/6*0.95</f>
        <v>5985</v>
      </c>
      <c r="H550" s="28">
        <f>E550/K550</f>
        <v>1260</v>
      </c>
      <c r="I550" s="28"/>
      <c r="J550" s="199"/>
      <c r="K550" s="41">
        <v>30</v>
      </c>
      <c r="L550" s="24"/>
      <c r="M550" s="24"/>
      <c r="N550" s="190"/>
      <c r="O550" s="24"/>
    </row>
    <row r="551" spans="1:17" s="18" customFormat="1" ht="15" customHeight="1" x14ac:dyDescent="0.25">
      <c r="A551" s="21" t="s">
        <v>1268</v>
      </c>
      <c r="B551" s="48" t="s">
        <v>968</v>
      </c>
      <c r="C551" s="21" t="s">
        <v>48</v>
      </c>
      <c r="D551" s="19" t="s">
        <v>69</v>
      </c>
      <c r="E551" s="236"/>
      <c r="F551" s="236">
        <v>12600</v>
      </c>
      <c r="G551" s="28"/>
      <c r="H551" s="28"/>
      <c r="I551" s="24"/>
      <c r="J551" s="199">
        <f>F551/K551</f>
        <v>420</v>
      </c>
      <c r="K551" s="41">
        <v>30</v>
      </c>
      <c r="L551" s="24"/>
      <c r="M551" s="24"/>
      <c r="N551" s="190"/>
      <c r="O551" s="24"/>
    </row>
    <row r="552" spans="1:17" s="18" customFormat="1" ht="15" customHeight="1" x14ac:dyDescent="0.25">
      <c r="A552" s="21" t="s">
        <v>1269</v>
      </c>
      <c r="B552" s="50" t="s">
        <v>467</v>
      </c>
      <c r="C552" s="21" t="s">
        <v>39</v>
      </c>
      <c r="D552" s="19" t="s">
        <v>67</v>
      </c>
      <c r="E552" s="236">
        <v>74160</v>
      </c>
      <c r="F552" s="236"/>
      <c r="G552" s="28">
        <f>E552/6*0.95</f>
        <v>11742</v>
      </c>
      <c r="H552" s="28"/>
      <c r="I552" s="28">
        <f>E552/K552</f>
        <v>2060</v>
      </c>
      <c r="J552" s="199"/>
      <c r="K552" s="41">
        <v>36</v>
      </c>
      <c r="L552" s="24"/>
      <c r="M552" s="24"/>
      <c r="N552" s="190"/>
      <c r="O552" s="24"/>
    </row>
    <row r="553" spans="1:17" s="18" customFormat="1" ht="15" customHeight="1" x14ac:dyDescent="0.25">
      <c r="A553" s="21" t="s">
        <v>1270</v>
      </c>
      <c r="B553" s="50" t="s">
        <v>470</v>
      </c>
      <c r="C553" s="21" t="s">
        <v>39</v>
      </c>
      <c r="D553" s="19" t="s">
        <v>67</v>
      </c>
      <c r="E553" s="236"/>
      <c r="F553" s="236">
        <v>28000</v>
      </c>
      <c r="G553" s="28"/>
      <c r="H553" s="28"/>
      <c r="I553" s="24"/>
      <c r="J553" s="199">
        <f>F553/K553</f>
        <v>777.77777777777783</v>
      </c>
      <c r="K553" s="41">
        <v>36</v>
      </c>
      <c r="L553" s="24"/>
      <c r="M553" s="24"/>
      <c r="N553" s="190"/>
      <c r="O553" s="24"/>
    </row>
    <row r="554" spans="1:17" s="18" customFormat="1" ht="15" customHeight="1" x14ac:dyDescent="0.25">
      <c r="A554" s="21" t="s">
        <v>1271</v>
      </c>
      <c r="B554" s="50" t="s">
        <v>468</v>
      </c>
      <c r="C554" s="21" t="s">
        <v>39</v>
      </c>
      <c r="D554" s="19" t="s">
        <v>67</v>
      </c>
      <c r="E554" s="236">
        <v>74160</v>
      </c>
      <c r="F554" s="236"/>
      <c r="G554" s="28">
        <f>E554/6*0.95</f>
        <v>11742</v>
      </c>
      <c r="H554" s="28"/>
      <c r="I554" s="28">
        <f>E554/K554</f>
        <v>2060</v>
      </c>
      <c r="J554" s="199"/>
      <c r="K554" s="41">
        <v>36</v>
      </c>
      <c r="L554" s="24"/>
      <c r="M554" s="24"/>
      <c r="N554" s="190"/>
      <c r="O554" s="24"/>
    </row>
    <row r="555" spans="1:17" s="18" customFormat="1" ht="15" customHeight="1" x14ac:dyDescent="0.25">
      <c r="A555" s="21" t="s">
        <v>1272</v>
      </c>
      <c r="B555" s="50" t="s">
        <v>471</v>
      </c>
      <c r="C555" s="21" t="s">
        <v>39</v>
      </c>
      <c r="D555" s="19" t="s">
        <v>67</v>
      </c>
      <c r="E555" s="236"/>
      <c r="F555" s="236">
        <v>28000</v>
      </c>
      <c r="G555" s="28"/>
      <c r="H555" s="28"/>
      <c r="I555" s="24"/>
      <c r="J555" s="199">
        <f>F555/K555</f>
        <v>777.77777777777783</v>
      </c>
      <c r="K555" s="41">
        <v>36</v>
      </c>
      <c r="L555" s="24"/>
      <c r="M555" s="24"/>
      <c r="N555" s="190"/>
      <c r="O555" s="24"/>
    </row>
    <row r="556" spans="1:17" s="18" customFormat="1" ht="15" customHeight="1" x14ac:dyDescent="0.25">
      <c r="A556" s="21" t="s">
        <v>1431</v>
      </c>
      <c r="B556" s="50" t="s">
        <v>469</v>
      </c>
      <c r="C556" s="21" t="s">
        <v>39</v>
      </c>
      <c r="D556" s="19" t="s">
        <v>67</v>
      </c>
      <c r="E556" s="236">
        <v>74160</v>
      </c>
      <c r="F556" s="236"/>
      <c r="G556" s="28">
        <f>E556/6*0.95</f>
        <v>11742</v>
      </c>
      <c r="H556" s="28"/>
      <c r="I556" s="28">
        <f>E556/K556</f>
        <v>2060</v>
      </c>
      <c r="J556" s="199"/>
      <c r="K556" s="41">
        <v>36</v>
      </c>
      <c r="L556" s="24"/>
      <c r="M556" s="24"/>
      <c r="N556" s="190"/>
      <c r="O556" s="24"/>
    </row>
    <row r="557" spans="1:17" s="18" customFormat="1" ht="15" customHeight="1" x14ac:dyDescent="0.25">
      <c r="A557" s="21" t="s">
        <v>1432</v>
      </c>
      <c r="B557" s="50" t="s">
        <v>472</v>
      </c>
      <c r="C557" s="21" t="s">
        <v>39</v>
      </c>
      <c r="D557" s="19" t="s">
        <v>67</v>
      </c>
      <c r="E557" s="236"/>
      <c r="F557" s="236">
        <v>28000</v>
      </c>
      <c r="G557" s="28"/>
      <c r="H557" s="28"/>
      <c r="I557" s="24"/>
      <c r="J557" s="199">
        <f>F557/K557</f>
        <v>777.77777777777783</v>
      </c>
      <c r="K557" s="41">
        <v>36</v>
      </c>
      <c r="L557" s="24"/>
      <c r="M557" s="24"/>
      <c r="N557" s="190"/>
      <c r="O557" s="24"/>
    </row>
    <row r="558" spans="1:17" s="18" customFormat="1" ht="15" customHeight="1" x14ac:dyDescent="0.25">
      <c r="A558" s="21"/>
      <c r="B558" s="50"/>
      <c r="C558" s="25"/>
      <c r="D558" s="37"/>
      <c r="E558" s="28"/>
      <c r="F558" s="28"/>
      <c r="G558" s="28"/>
      <c r="H558" s="28"/>
      <c r="I558" s="24"/>
      <c r="J558" s="199"/>
      <c r="K558" s="41"/>
      <c r="L558" s="24"/>
      <c r="M558" s="24"/>
      <c r="N558" s="190"/>
      <c r="O558" s="24"/>
    </row>
    <row r="559" spans="1:17" s="18" customFormat="1" x14ac:dyDescent="0.25">
      <c r="A559" s="14" t="s">
        <v>624</v>
      </c>
      <c r="B559" s="358" t="s">
        <v>1647</v>
      </c>
      <c r="C559" s="359"/>
      <c r="D559" s="119"/>
      <c r="E559" s="116"/>
      <c r="F559" s="14" t="s">
        <v>460</v>
      </c>
      <c r="G559" s="193" t="s">
        <v>653</v>
      </c>
      <c r="H559" s="193" t="s">
        <v>654</v>
      </c>
      <c r="I559" s="193" t="s">
        <v>655</v>
      </c>
      <c r="J559" s="194" t="s">
        <v>656</v>
      </c>
      <c r="K559" s="195" t="s">
        <v>446</v>
      </c>
      <c r="L559" s="193" t="s">
        <v>654</v>
      </c>
      <c r="M559" s="193" t="s">
        <v>655</v>
      </c>
      <c r="N559" s="305" t="s">
        <v>1342</v>
      </c>
      <c r="O559" s="305" t="s">
        <v>1343</v>
      </c>
    </row>
    <row r="560" spans="1:17" s="18" customFormat="1" x14ac:dyDescent="0.25">
      <c r="A560" s="21" t="s">
        <v>799</v>
      </c>
      <c r="B560" s="48" t="s">
        <v>275</v>
      </c>
      <c r="C560" s="21" t="s">
        <v>74</v>
      </c>
      <c r="D560" s="19" t="s">
        <v>75</v>
      </c>
      <c r="E560" s="315">
        <v>45000</v>
      </c>
      <c r="F560" s="198"/>
      <c r="G560" s="28">
        <f>E560/6*0.95</f>
        <v>7125</v>
      </c>
      <c r="H560" s="28">
        <f>E560/K560</f>
        <v>1500</v>
      </c>
      <c r="I560" s="28">
        <f>H560*5*1.01/6</f>
        <v>1262.5</v>
      </c>
      <c r="J560" s="199"/>
      <c r="K560" s="41">
        <v>30</v>
      </c>
      <c r="L560" s="28">
        <f>H560*0.9</f>
        <v>1350</v>
      </c>
      <c r="M560" s="28">
        <f>I560*0.9</f>
        <v>1136.25</v>
      </c>
      <c r="N560" s="28">
        <f>E560*0.9</f>
        <v>40500</v>
      </c>
      <c r="O560" s="28"/>
      <c r="Q560" s="313"/>
    </row>
    <row r="561" spans="1:17" s="18" customFormat="1" ht="15" customHeight="1" x14ac:dyDescent="0.25">
      <c r="A561" s="21" t="s">
        <v>800</v>
      </c>
      <c r="B561" s="48" t="s">
        <v>696</v>
      </c>
      <c r="C561" s="21" t="s">
        <v>74</v>
      </c>
      <c r="D561" s="19" t="s">
        <v>75</v>
      </c>
      <c r="E561" s="315">
        <v>48000</v>
      </c>
      <c r="F561" s="198"/>
      <c r="G561" s="28">
        <f>E561/6*0.95</f>
        <v>7600</v>
      </c>
      <c r="H561" s="28">
        <f>E561/K561</f>
        <v>1600</v>
      </c>
      <c r="I561" s="28">
        <f>H561*5*1.01/6</f>
        <v>1346.6666666666667</v>
      </c>
      <c r="J561" s="199"/>
      <c r="K561" s="41">
        <v>30</v>
      </c>
      <c r="L561" s="28">
        <f>H561*0.9</f>
        <v>1440</v>
      </c>
      <c r="M561" s="28">
        <f>I561*0.9</f>
        <v>1212</v>
      </c>
      <c r="N561" s="28">
        <f>E561*0.9</f>
        <v>43200</v>
      </c>
      <c r="O561" s="28"/>
      <c r="Q561" s="313"/>
    </row>
    <row r="562" spans="1:17" s="18" customFormat="1" x14ac:dyDescent="0.25">
      <c r="A562" s="21" t="s">
        <v>1433</v>
      </c>
      <c r="B562" s="48" t="s">
        <v>464</v>
      </c>
      <c r="C562" s="21" t="s">
        <v>46</v>
      </c>
      <c r="D562" s="19" t="s">
        <v>68</v>
      </c>
      <c r="E562" s="315">
        <v>64440</v>
      </c>
      <c r="F562" s="198"/>
      <c r="G562" s="28">
        <f>E562/6*0.95</f>
        <v>10203</v>
      </c>
      <c r="H562" s="28"/>
      <c r="I562" s="28">
        <f>E562/36</f>
        <v>1790</v>
      </c>
      <c r="J562" s="199"/>
      <c r="K562" s="41">
        <v>36</v>
      </c>
      <c r="L562" s="28"/>
      <c r="M562" s="28">
        <f>I562*0.9</f>
        <v>1611</v>
      </c>
      <c r="N562" s="28">
        <f>E562*0.9</f>
        <v>57996</v>
      </c>
      <c r="O562" s="28"/>
      <c r="Q562" s="313"/>
    </row>
    <row r="563" spans="1:17" s="18" customFormat="1" x14ac:dyDescent="0.25">
      <c r="A563" s="21" t="s">
        <v>1434</v>
      </c>
      <c r="B563" s="48" t="s">
        <v>465</v>
      </c>
      <c r="C563" s="21" t="s">
        <v>46</v>
      </c>
      <c r="D563" s="19" t="s">
        <v>68</v>
      </c>
      <c r="E563" s="315">
        <v>76752</v>
      </c>
      <c r="F563" s="198"/>
      <c r="G563" s="28">
        <f>E563/6*0.95</f>
        <v>12152.4</v>
      </c>
      <c r="H563" s="28"/>
      <c r="I563" s="28">
        <f>E563/36</f>
        <v>2132</v>
      </c>
      <c r="J563" s="199"/>
      <c r="K563" s="41">
        <v>36</v>
      </c>
      <c r="L563" s="28"/>
      <c r="M563" s="28">
        <f>I563*0.9</f>
        <v>1918.8</v>
      </c>
      <c r="N563" s="28">
        <f>E563*0.9</f>
        <v>69076.800000000003</v>
      </c>
      <c r="O563" s="28"/>
      <c r="Q563" s="313"/>
    </row>
    <row r="564" spans="1:17" s="18" customFormat="1" x14ac:dyDescent="0.25">
      <c r="A564" s="21" t="s">
        <v>1435</v>
      </c>
      <c r="B564" s="48" t="s">
        <v>298</v>
      </c>
      <c r="C564" s="21" t="s">
        <v>27</v>
      </c>
      <c r="D564" s="19" t="s">
        <v>66</v>
      </c>
      <c r="E564" s="315">
        <f>1700*30</f>
        <v>51000</v>
      </c>
      <c r="F564" s="198"/>
      <c r="G564" s="28">
        <f>E564/6*0.95</f>
        <v>8075</v>
      </c>
      <c r="H564" s="28">
        <f>E564/K564</f>
        <v>1700</v>
      </c>
      <c r="I564" s="28">
        <f>H564*5*1.01/6</f>
        <v>1430.8333333333333</v>
      </c>
      <c r="J564" s="199"/>
      <c r="K564" s="41">
        <v>30</v>
      </c>
      <c r="L564" s="28">
        <f>H564*0.9</f>
        <v>1530</v>
      </c>
      <c r="M564" s="28">
        <f>I564*0.9</f>
        <v>1287.75</v>
      </c>
      <c r="N564" s="28">
        <f>E564*0.9</f>
        <v>45900</v>
      </c>
      <c r="O564" s="28"/>
      <c r="Q564" s="313"/>
    </row>
    <row r="565" spans="1:17" s="18" customFormat="1" x14ac:dyDescent="0.25">
      <c r="A565" s="21" t="s">
        <v>1436</v>
      </c>
      <c r="B565" s="48" t="s">
        <v>410</v>
      </c>
      <c r="C565" s="21" t="s">
        <v>27</v>
      </c>
      <c r="D565" s="19" t="s">
        <v>66</v>
      </c>
      <c r="E565" s="315"/>
      <c r="F565" s="315">
        <v>21000</v>
      </c>
      <c r="G565" s="28"/>
      <c r="H565" s="28"/>
      <c r="I565" s="24"/>
      <c r="J565" s="28">
        <f>F565/K565</f>
        <v>700</v>
      </c>
      <c r="K565" s="41">
        <v>30</v>
      </c>
      <c r="L565" s="28"/>
      <c r="M565" s="28"/>
      <c r="N565" s="28"/>
      <c r="O565" s="28">
        <f>F565*0.9</f>
        <v>18900</v>
      </c>
      <c r="Q565" s="313"/>
    </row>
    <row r="566" spans="1:17" s="18" customFormat="1" x14ac:dyDescent="0.25">
      <c r="A566" s="21" t="s">
        <v>1437</v>
      </c>
      <c r="B566" s="48" t="s">
        <v>312</v>
      </c>
      <c r="C566" s="21" t="s">
        <v>52</v>
      </c>
      <c r="D566" s="19" t="s">
        <v>71</v>
      </c>
      <c r="E566" s="315">
        <v>38560</v>
      </c>
      <c r="F566" s="198"/>
      <c r="G566" s="28">
        <f>E566/6*0.95</f>
        <v>6105.333333333333</v>
      </c>
      <c r="H566" s="28"/>
      <c r="I566" s="28">
        <f>E566/K566</f>
        <v>1071.1111111111111</v>
      </c>
      <c r="J566" s="199"/>
      <c r="K566" s="41">
        <v>36</v>
      </c>
      <c r="L566" s="28"/>
      <c r="M566" s="28">
        <f>I566*0.9</f>
        <v>964</v>
      </c>
      <c r="N566" s="28">
        <f>E566*0.9</f>
        <v>34704</v>
      </c>
      <c r="O566" s="28"/>
      <c r="Q566" s="313"/>
    </row>
    <row r="567" spans="1:17" s="18" customFormat="1" x14ac:dyDescent="0.25">
      <c r="A567" s="21" t="s">
        <v>1438</v>
      </c>
      <c r="B567" s="48" t="s">
        <v>462</v>
      </c>
      <c r="C567" s="21" t="s">
        <v>52</v>
      </c>
      <c r="D567" s="19" t="s">
        <v>71</v>
      </c>
      <c r="E567" s="315"/>
      <c r="F567" s="315">
        <v>21735</v>
      </c>
      <c r="G567" s="28"/>
      <c r="H567" s="28"/>
      <c r="I567" s="24"/>
      <c r="J567" s="28">
        <f>F567/K567</f>
        <v>724.5</v>
      </c>
      <c r="K567" s="41">
        <v>30</v>
      </c>
      <c r="L567" s="28"/>
      <c r="M567" s="28"/>
      <c r="N567" s="28"/>
      <c r="O567" s="28">
        <f>F567*0.9</f>
        <v>19561.5</v>
      </c>
      <c r="Q567" s="313"/>
    </row>
    <row r="568" spans="1:17" s="18" customFormat="1" x14ac:dyDescent="0.25">
      <c r="A568" s="21" t="s">
        <v>1439</v>
      </c>
      <c r="B568" s="50" t="s">
        <v>447</v>
      </c>
      <c r="C568" s="21" t="s">
        <v>52</v>
      </c>
      <c r="D568" s="19" t="s">
        <v>71</v>
      </c>
      <c r="E568" s="315">
        <v>54000</v>
      </c>
      <c r="F568" s="198"/>
      <c r="G568" s="28">
        <f>E568/6*0.95</f>
        <v>8550</v>
      </c>
      <c r="H568" s="28"/>
      <c r="I568" s="28">
        <f>E568/K568</f>
        <v>1500</v>
      </c>
      <c r="J568" s="199"/>
      <c r="K568" s="41">
        <v>36</v>
      </c>
      <c r="L568" s="28"/>
      <c r="M568" s="28">
        <f>I568*0.9</f>
        <v>1350</v>
      </c>
      <c r="N568" s="28">
        <f>E568*0.9</f>
        <v>48600</v>
      </c>
      <c r="O568" s="28"/>
      <c r="Q568" s="313"/>
    </row>
    <row r="569" spans="1:17" s="18" customFormat="1" x14ac:dyDescent="0.25">
      <c r="A569" s="21" t="s">
        <v>1440</v>
      </c>
      <c r="B569" s="50" t="s">
        <v>463</v>
      </c>
      <c r="C569" s="21" t="s">
        <v>52</v>
      </c>
      <c r="D569" s="19" t="s">
        <v>71</v>
      </c>
      <c r="E569" s="315"/>
      <c r="F569" s="315">
        <v>20700</v>
      </c>
      <c r="G569" s="28"/>
      <c r="H569" s="28"/>
      <c r="I569" s="24"/>
      <c r="J569" s="199">
        <f>F569/K569</f>
        <v>575</v>
      </c>
      <c r="K569" s="41">
        <v>36</v>
      </c>
      <c r="L569" s="28"/>
      <c r="M569" s="28"/>
      <c r="N569" s="28"/>
      <c r="O569" s="28">
        <f>F569*0.9</f>
        <v>18630</v>
      </c>
      <c r="Q569" s="313"/>
    </row>
    <row r="570" spans="1:17" s="18" customFormat="1" x14ac:dyDescent="0.25">
      <c r="A570" s="21" t="s">
        <v>1441</v>
      </c>
      <c r="B570" s="48" t="s">
        <v>466</v>
      </c>
      <c r="C570" s="21" t="s">
        <v>48</v>
      </c>
      <c r="D570" s="19" t="s">
        <v>69</v>
      </c>
      <c r="E570" s="315">
        <v>39000</v>
      </c>
      <c r="F570" s="315"/>
      <c r="G570" s="28">
        <f>E570/6*0.95</f>
        <v>6175</v>
      </c>
      <c r="H570" s="28">
        <f>E570/K570</f>
        <v>1300</v>
      </c>
      <c r="I570" s="28"/>
      <c r="J570" s="199"/>
      <c r="K570" s="41">
        <v>30</v>
      </c>
      <c r="L570" s="28">
        <f>H570*0.9</f>
        <v>1170</v>
      </c>
      <c r="M570" s="28"/>
      <c r="N570" s="28">
        <f>E570*0.9</f>
        <v>35100</v>
      </c>
      <c r="O570" s="28"/>
      <c r="Q570" s="313"/>
    </row>
    <row r="571" spans="1:17" s="18" customFormat="1" x14ac:dyDescent="0.25">
      <c r="A571" s="21" t="s">
        <v>1442</v>
      </c>
      <c r="B571" s="48" t="s">
        <v>968</v>
      </c>
      <c r="C571" s="21" t="s">
        <v>48</v>
      </c>
      <c r="D571" s="19" t="s">
        <v>69</v>
      </c>
      <c r="E571" s="315"/>
      <c r="F571" s="315">
        <v>13000</v>
      </c>
      <c r="G571" s="28"/>
      <c r="H571" s="28"/>
      <c r="I571" s="24"/>
      <c r="J571" s="199">
        <f>F571/K571</f>
        <v>433.33333333333331</v>
      </c>
      <c r="K571" s="41">
        <v>30</v>
      </c>
      <c r="L571" s="28"/>
      <c r="M571" s="28"/>
      <c r="N571" s="28"/>
      <c r="O571" s="28">
        <f>F571*0.9</f>
        <v>11700</v>
      </c>
      <c r="Q571" s="313"/>
    </row>
    <row r="572" spans="1:17" s="18" customFormat="1" x14ac:dyDescent="0.25">
      <c r="A572" s="21" t="s">
        <v>1443</v>
      </c>
      <c r="B572" s="50" t="s">
        <v>467</v>
      </c>
      <c r="C572" s="21" t="s">
        <v>39</v>
      </c>
      <c r="D572" s="19" t="s">
        <v>67</v>
      </c>
      <c r="E572" s="315">
        <v>76750</v>
      </c>
      <c r="F572" s="315"/>
      <c r="G572" s="28">
        <f>E572/6*0.95</f>
        <v>12152.083333333332</v>
      </c>
      <c r="H572" s="28"/>
      <c r="I572" s="28">
        <f>E572/K572</f>
        <v>2131.9444444444443</v>
      </c>
      <c r="J572" s="199"/>
      <c r="K572" s="41">
        <v>36</v>
      </c>
      <c r="L572" s="28"/>
      <c r="M572" s="28">
        <f>I572*0.9</f>
        <v>1918.75</v>
      </c>
      <c r="N572" s="28">
        <f>E572*0.9</f>
        <v>69075</v>
      </c>
      <c r="O572" s="28"/>
      <c r="Q572" s="313"/>
    </row>
    <row r="573" spans="1:17" s="18" customFormat="1" ht="15" customHeight="1" x14ac:dyDescent="0.25">
      <c r="A573" s="21" t="s">
        <v>1444</v>
      </c>
      <c r="B573" s="50" t="s">
        <v>470</v>
      </c>
      <c r="C573" s="21" t="s">
        <v>39</v>
      </c>
      <c r="D573" s="19" t="s">
        <v>67</v>
      </c>
      <c r="E573" s="315"/>
      <c r="F573" s="315">
        <v>28900</v>
      </c>
      <c r="G573" s="28"/>
      <c r="H573" s="28"/>
      <c r="I573" s="24"/>
      <c r="J573" s="199">
        <f>F573/K573</f>
        <v>802.77777777777783</v>
      </c>
      <c r="K573" s="41">
        <v>36</v>
      </c>
      <c r="L573" s="28"/>
      <c r="M573" s="28"/>
      <c r="N573" s="28"/>
      <c r="O573" s="28">
        <f>F573*0.9</f>
        <v>26010</v>
      </c>
      <c r="Q573" s="313"/>
    </row>
    <row r="574" spans="1:17" s="18" customFormat="1" ht="15" customHeight="1" x14ac:dyDescent="0.25">
      <c r="A574" s="21" t="s">
        <v>1445</v>
      </c>
      <c r="B574" s="50" t="s">
        <v>468</v>
      </c>
      <c r="C574" s="21" t="s">
        <v>39</v>
      </c>
      <c r="D574" s="19" t="s">
        <v>67</v>
      </c>
      <c r="E574" s="315">
        <v>76750</v>
      </c>
      <c r="F574" s="315"/>
      <c r="G574" s="28">
        <f>E574/6*0.95</f>
        <v>12152.083333333332</v>
      </c>
      <c r="H574" s="28"/>
      <c r="I574" s="28">
        <f>E574/K574</f>
        <v>2131.9444444444443</v>
      </c>
      <c r="J574" s="199"/>
      <c r="K574" s="41">
        <v>36</v>
      </c>
      <c r="L574" s="28"/>
      <c r="M574" s="28">
        <f>I574*0.9</f>
        <v>1918.75</v>
      </c>
      <c r="N574" s="28">
        <f>E574*0.9</f>
        <v>69075</v>
      </c>
      <c r="O574" s="28"/>
      <c r="Q574" s="313"/>
    </row>
    <row r="575" spans="1:17" s="18" customFormat="1" ht="15" customHeight="1" x14ac:dyDescent="0.25">
      <c r="A575" s="21" t="s">
        <v>1446</v>
      </c>
      <c r="B575" s="50" t="s">
        <v>471</v>
      </c>
      <c r="C575" s="21" t="s">
        <v>39</v>
      </c>
      <c r="D575" s="19" t="s">
        <v>67</v>
      </c>
      <c r="E575" s="315"/>
      <c r="F575" s="315">
        <v>28900</v>
      </c>
      <c r="G575" s="28"/>
      <c r="H575" s="28"/>
      <c r="I575" s="24"/>
      <c r="J575" s="199">
        <f>F575/K575</f>
        <v>802.77777777777783</v>
      </c>
      <c r="K575" s="41">
        <v>36</v>
      </c>
      <c r="L575" s="28"/>
      <c r="M575" s="28"/>
      <c r="N575" s="28"/>
      <c r="O575" s="28">
        <f>F575*0.9</f>
        <v>26010</v>
      </c>
      <c r="Q575" s="313"/>
    </row>
    <row r="576" spans="1:17" s="18" customFormat="1" ht="15" customHeight="1" x14ac:dyDescent="0.25">
      <c r="A576" s="21" t="s">
        <v>1447</v>
      </c>
      <c r="B576" s="50" t="s">
        <v>469</v>
      </c>
      <c r="C576" s="21" t="s">
        <v>39</v>
      </c>
      <c r="D576" s="19" t="s">
        <v>67</v>
      </c>
      <c r="E576" s="315">
        <v>76750</v>
      </c>
      <c r="F576" s="315"/>
      <c r="G576" s="28">
        <f>E576/6*0.95</f>
        <v>12152.083333333332</v>
      </c>
      <c r="H576" s="28"/>
      <c r="I576" s="28">
        <f>E576/K576</f>
        <v>2131.9444444444443</v>
      </c>
      <c r="J576" s="199"/>
      <c r="K576" s="41">
        <v>36</v>
      </c>
      <c r="L576" s="28"/>
      <c r="M576" s="28">
        <f>I576*0.9</f>
        <v>1918.75</v>
      </c>
      <c r="N576" s="28">
        <f>E576*0.9</f>
        <v>69075</v>
      </c>
      <c r="O576" s="28"/>
      <c r="Q576" s="313"/>
    </row>
    <row r="577" spans="1:17" s="18" customFormat="1" ht="15" customHeight="1" x14ac:dyDescent="0.25">
      <c r="A577" s="21" t="s">
        <v>1448</v>
      </c>
      <c r="B577" s="50" t="s">
        <v>472</v>
      </c>
      <c r="C577" s="21" t="s">
        <v>39</v>
      </c>
      <c r="D577" s="19" t="s">
        <v>67</v>
      </c>
      <c r="E577" s="315"/>
      <c r="F577" s="315">
        <v>28900</v>
      </c>
      <c r="G577" s="28"/>
      <c r="H577" s="28"/>
      <c r="I577" s="24"/>
      <c r="J577" s="199">
        <f>F577/K577</f>
        <v>802.77777777777783</v>
      </c>
      <c r="K577" s="41">
        <v>36</v>
      </c>
      <c r="L577" s="28"/>
      <c r="M577" s="28"/>
      <c r="N577" s="28"/>
      <c r="O577" s="28">
        <f>F577*0.9</f>
        <v>26010</v>
      </c>
      <c r="Q577" s="313"/>
    </row>
    <row r="578" spans="1:17" s="18" customFormat="1" ht="15" customHeight="1" x14ac:dyDescent="0.25">
      <c r="A578" s="21"/>
      <c r="B578" s="50"/>
      <c r="C578" s="25"/>
      <c r="D578" s="37"/>
      <c r="E578" s="28"/>
      <c r="F578" s="40"/>
      <c r="G578" s="28"/>
      <c r="H578" s="28"/>
      <c r="I578" s="28"/>
      <c r="J578" s="199"/>
      <c r="K578" s="41"/>
      <c r="L578" s="244"/>
      <c r="M578" s="24"/>
      <c r="N578" s="190"/>
      <c r="O578" s="24"/>
    </row>
    <row r="579" spans="1:17" s="24" customFormat="1" ht="28.5" customHeight="1" x14ac:dyDescent="0.25">
      <c r="A579" s="248" t="s">
        <v>880</v>
      </c>
      <c r="B579" s="358" t="s">
        <v>1648</v>
      </c>
      <c r="C579" s="359"/>
      <c r="D579" s="119"/>
      <c r="E579" s="206" t="s">
        <v>392</v>
      </c>
      <c r="F579" s="207" t="s">
        <v>732</v>
      </c>
      <c r="G579" s="206" t="s">
        <v>361</v>
      </c>
      <c r="H579" s="206" t="s">
        <v>446</v>
      </c>
      <c r="I579" s="122"/>
      <c r="J579" s="123"/>
    </row>
    <row r="580" spans="1:17" s="24" customFormat="1" ht="15" customHeight="1" x14ac:dyDescent="0.25">
      <c r="A580" s="21" t="s">
        <v>574</v>
      </c>
      <c r="B580" s="48" t="s">
        <v>733</v>
      </c>
      <c r="C580" s="21" t="s">
        <v>46</v>
      </c>
      <c r="D580" s="19" t="s">
        <v>46</v>
      </c>
      <c r="E580" s="269">
        <v>20160</v>
      </c>
      <c r="F580" s="269">
        <f>+E580/2*0.95</f>
        <v>9576</v>
      </c>
      <c r="G580" s="269">
        <f t="shared" ref="G580:G608" si="317">E580/H580</f>
        <v>1680</v>
      </c>
      <c r="H580" s="208">
        <v>12</v>
      </c>
      <c r="I580" s="285"/>
    </row>
    <row r="581" spans="1:17" s="24" customFormat="1" ht="15" customHeight="1" x14ac:dyDescent="0.25">
      <c r="A581" s="21" t="s">
        <v>575</v>
      </c>
      <c r="B581" s="48" t="s">
        <v>734</v>
      </c>
      <c r="C581" s="21" t="s">
        <v>46</v>
      </c>
      <c r="D581" s="19" t="s">
        <v>46</v>
      </c>
      <c r="E581" s="269">
        <v>25440</v>
      </c>
      <c r="F581" s="269">
        <f t="shared" ref="F581:F591" si="318">+E581/2*0.95</f>
        <v>12084</v>
      </c>
      <c r="G581" s="269">
        <f t="shared" si="317"/>
        <v>2120</v>
      </c>
      <c r="H581" s="208">
        <v>12</v>
      </c>
      <c r="I581" s="285"/>
    </row>
    <row r="582" spans="1:17" s="24" customFormat="1" ht="15" customHeight="1" x14ac:dyDescent="0.25">
      <c r="A582" s="21" t="s">
        <v>576</v>
      </c>
      <c r="B582" s="48" t="s">
        <v>735</v>
      </c>
      <c r="C582" s="21" t="s">
        <v>46</v>
      </c>
      <c r="D582" s="19" t="s">
        <v>46</v>
      </c>
      <c r="E582" s="269">
        <v>14880</v>
      </c>
      <c r="F582" s="269">
        <f t="shared" si="318"/>
        <v>7068</v>
      </c>
      <c r="G582" s="269">
        <f t="shared" si="317"/>
        <v>1240</v>
      </c>
      <c r="H582" s="208">
        <v>12</v>
      </c>
      <c r="I582" s="285"/>
    </row>
    <row r="583" spans="1:17" s="24" customFormat="1" ht="15" customHeight="1" x14ac:dyDescent="0.25">
      <c r="A583" s="21" t="s">
        <v>577</v>
      </c>
      <c r="B583" s="48" t="s">
        <v>736</v>
      </c>
      <c r="C583" s="21" t="s">
        <v>46</v>
      </c>
      <c r="D583" s="19" t="s">
        <v>46</v>
      </c>
      <c r="E583" s="269">
        <v>20160</v>
      </c>
      <c r="F583" s="269">
        <f t="shared" si="318"/>
        <v>9576</v>
      </c>
      <c r="G583" s="269">
        <f t="shared" si="317"/>
        <v>1680</v>
      </c>
      <c r="H583" s="208">
        <v>12</v>
      </c>
      <c r="I583" s="285"/>
    </row>
    <row r="584" spans="1:17" s="24" customFormat="1" ht="15" customHeight="1" x14ac:dyDescent="0.25">
      <c r="A584" s="21" t="s">
        <v>578</v>
      </c>
      <c r="B584" s="48" t="s">
        <v>737</v>
      </c>
      <c r="C584" s="21" t="s">
        <v>46</v>
      </c>
      <c r="D584" s="19" t="s">
        <v>46</v>
      </c>
      <c r="E584" s="269">
        <v>29880</v>
      </c>
      <c r="F584" s="269">
        <f t="shared" si="318"/>
        <v>14193</v>
      </c>
      <c r="G584" s="269">
        <f t="shared" si="317"/>
        <v>2490</v>
      </c>
      <c r="H584" s="208">
        <v>12</v>
      </c>
      <c r="I584" s="285"/>
    </row>
    <row r="585" spans="1:17" s="24" customFormat="1" ht="15" customHeight="1" x14ac:dyDescent="0.25">
      <c r="A585" s="21" t="s">
        <v>579</v>
      </c>
      <c r="B585" s="48" t="s">
        <v>738</v>
      </c>
      <c r="C585" s="21" t="s">
        <v>46</v>
      </c>
      <c r="D585" s="19" t="s">
        <v>46</v>
      </c>
      <c r="E585" s="269">
        <v>33720</v>
      </c>
      <c r="F585" s="269">
        <f t="shared" si="318"/>
        <v>16017</v>
      </c>
      <c r="G585" s="269">
        <f t="shared" si="317"/>
        <v>2810</v>
      </c>
      <c r="H585" s="208">
        <v>12</v>
      </c>
      <c r="I585" s="285"/>
    </row>
    <row r="586" spans="1:17" s="24" customFormat="1" ht="15" customHeight="1" x14ac:dyDescent="0.25">
      <c r="A586" s="21" t="s">
        <v>1449</v>
      </c>
      <c r="B586" s="48" t="s">
        <v>739</v>
      </c>
      <c r="C586" s="21" t="s">
        <v>46</v>
      </c>
      <c r="D586" s="19" t="s">
        <v>46</v>
      </c>
      <c r="E586" s="269">
        <v>28680</v>
      </c>
      <c r="F586" s="269">
        <f t="shared" si="318"/>
        <v>13623</v>
      </c>
      <c r="G586" s="269">
        <f t="shared" si="317"/>
        <v>2390</v>
      </c>
      <c r="H586" s="208">
        <v>12</v>
      </c>
      <c r="I586" s="285"/>
    </row>
    <row r="587" spans="1:17" s="24" customFormat="1" ht="15" customHeight="1" x14ac:dyDescent="0.25">
      <c r="A587" s="21" t="s">
        <v>1450</v>
      </c>
      <c r="B587" s="48" t="s">
        <v>740</v>
      </c>
      <c r="C587" s="21" t="s">
        <v>46</v>
      </c>
      <c r="D587" s="19" t="s">
        <v>46</v>
      </c>
      <c r="E587" s="269">
        <v>32400</v>
      </c>
      <c r="F587" s="269">
        <f t="shared" si="318"/>
        <v>15390</v>
      </c>
      <c r="G587" s="269">
        <f t="shared" si="317"/>
        <v>2700</v>
      </c>
      <c r="H587" s="208">
        <v>12</v>
      </c>
      <c r="I587" s="285"/>
    </row>
    <row r="588" spans="1:17" s="24" customFormat="1" ht="15" customHeight="1" x14ac:dyDescent="0.25">
      <c r="A588" s="21" t="s">
        <v>1451</v>
      </c>
      <c r="B588" s="48" t="s">
        <v>743</v>
      </c>
      <c r="C588" s="21" t="s">
        <v>46</v>
      </c>
      <c r="D588" s="19" t="s">
        <v>46</v>
      </c>
      <c r="E588" s="269">
        <v>31200</v>
      </c>
      <c r="F588" s="269">
        <f t="shared" si="318"/>
        <v>14820</v>
      </c>
      <c r="G588" s="269">
        <f t="shared" si="317"/>
        <v>2600</v>
      </c>
      <c r="H588" s="208">
        <v>12</v>
      </c>
      <c r="I588" s="285"/>
    </row>
    <row r="589" spans="1:17" s="24" customFormat="1" ht="15" customHeight="1" x14ac:dyDescent="0.25">
      <c r="A589" s="21" t="s">
        <v>1452</v>
      </c>
      <c r="B589" s="48" t="s">
        <v>744</v>
      </c>
      <c r="C589" s="21" t="s">
        <v>46</v>
      </c>
      <c r="D589" s="19" t="s">
        <v>46</v>
      </c>
      <c r="E589" s="269">
        <v>35160</v>
      </c>
      <c r="F589" s="269">
        <f t="shared" si="318"/>
        <v>16701</v>
      </c>
      <c r="G589" s="269">
        <f t="shared" si="317"/>
        <v>2930</v>
      </c>
      <c r="H589" s="208">
        <v>12</v>
      </c>
      <c r="I589" s="285"/>
    </row>
    <row r="590" spans="1:17" s="24" customFormat="1" ht="15" customHeight="1" x14ac:dyDescent="0.25">
      <c r="A590" s="21" t="s">
        <v>1453</v>
      </c>
      <c r="B590" s="48" t="s">
        <v>1246</v>
      </c>
      <c r="C590" s="21" t="s">
        <v>46</v>
      </c>
      <c r="D590" s="19" t="s">
        <v>46</v>
      </c>
      <c r="E590" s="269">
        <v>13200</v>
      </c>
      <c r="F590" s="269">
        <f t="shared" si="318"/>
        <v>6270</v>
      </c>
      <c r="G590" s="269">
        <f t="shared" si="317"/>
        <v>1100</v>
      </c>
      <c r="H590" s="208">
        <v>12</v>
      </c>
      <c r="I590" s="277"/>
      <c r="N590" s="278"/>
    </row>
    <row r="591" spans="1:17" s="24" customFormat="1" ht="15" customHeight="1" x14ac:dyDescent="0.25">
      <c r="A591" s="21" t="s">
        <v>1454</v>
      </c>
      <c r="B591" s="48" t="s">
        <v>1247</v>
      </c>
      <c r="C591" s="21" t="s">
        <v>46</v>
      </c>
      <c r="D591" s="19" t="s">
        <v>46</v>
      </c>
      <c r="E591" s="269">
        <v>13200</v>
      </c>
      <c r="F591" s="269">
        <f t="shared" si="318"/>
        <v>6270</v>
      </c>
      <c r="G591" s="269">
        <f t="shared" si="317"/>
        <v>1100</v>
      </c>
      <c r="H591" s="208">
        <v>12</v>
      </c>
      <c r="I591" s="277"/>
      <c r="N591" s="278"/>
    </row>
    <row r="592" spans="1:17" s="24" customFormat="1" ht="15" customHeight="1" x14ac:dyDescent="0.25">
      <c r="A592" s="21" t="s">
        <v>1455</v>
      </c>
      <c r="B592" s="48" t="s">
        <v>745</v>
      </c>
      <c r="C592" s="21" t="s">
        <v>27</v>
      </c>
      <c r="D592" s="21" t="s">
        <v>27</v>
      </c>
      <c r="E592" s="269">
        <v>10140</v>
      </c>
      <c r="F592" s="269">
        <f>+E592/1*0.95</f>
        <v>9633</v>
      </c>
      <c r="G592" s="269">
        <f t="shared" si="317"/>
        <v>1690</v>
      </c>
      <c r="H592" s="208">
        <v>6</v>
      </c>
      <c r="I592" s="285"/>
    </row>
    <row r="593" spans="1:20" s="24" customFormat="1" ht="15" customHeight="1" x14ac:dyDescent="0.25">
      <c r="A593" s="21" t="s">
        <v>1456</v>
      </c>
      <c r="B593" s="48" t="s">
        <v>450</v>
      </c>
      <c r="C593" s="21" t="s">
        <v>27</v>
      </c>
      <c r="D593" s="21" t="s">
        <v>27</v>
      </c>
      <c r="E593" s="269">
        <v>9360</v>
      </c>
      <c r="F593" s="269">
        <f t="shared" ref="F593:F600" si="319">+E593/1*0.95</f>
        <v>8892</v>
      </c>
      <c r="G593" s="269">
        <f t="shared" si="317"/>
        <v>1560</v>
      </c>
      <c r="H593" s="208">
        <v>6</v>
      </c>
      <c r="I593" s="285"/>
    </row>
    <row r="594" spans="1:20" s="24" customFormat="1" ht="15" customHeight="1" x14ac:dyDescent="0.25">
      <c r="A594" s="21" t="s">
        <v>1457</v>
      </c>
      <c r="B594" s="48" t="s">
        <v>451</v>
      </c>
      <c r="C594" s="21" t="s">
        <v>27</v>
      </c>
      <c r="D594" s="21" t="s">
        <v>27</v>
      </c>
      <c r="E594" s="269">
        <v>10800</v>
      </c>
      <c r="F594" s="269">
        <f>+E594/2*0.95</f>
        <v>5130</v>
      </c>
      <c r="G594" s="269">
        <f t="shared" si="317"/>
        <v>900</v>
      </c>
      <c r="H594" s="208">
        <v>12</v>
      </c>
      <c r="I594" s="285"/>
    </row>
    <row r="595" spans="1:20" s="24" customFormat="1" ht="15" customHeight="1" x14ac:dyDescent="0.25">
      <c r="A595" s="21" t="s">
        <v>1458</v>
      </c>
      <c r="B595" s="48" t="s">
        <v>746</v>
      </c>
      <c r="C595" s="21" t="s">
        <v>27</v>
      </c>
      <c r="D595" s="21" t="s">
        <v>27</v>
      </c>
      <c r="E595" s="269">
        <v>5580</v>
      </c>
      <c r="F595" s="269">
        <f t="shared" si="319"/>
        <v>5301</v>
      </c>
      <c r="G595" s="269">
        <f t="shared" si="317"/>
        <v>930</v>
      </c>
      <c r="H595" s="208">
        <v>6</v>
      </c>
      <c r="I595" s="285"/>
    </row>
    <row r="596" spans="1:20" s="24" customFormat="1" ht="15" customHeight="1" x14ac:dyDescent="0.25">
      <c r="A596" s="21" t="s">
        <v>1952</v>
      </c>
      <c r="B596" s="48" t="s">
        <v>449</v>
      </c>
      <c r="C596" s="21" t="s">
        <v>27</v>
      </c>
      <c r="D596" s="21" t="s">
        <v>27</v>
      </c>
      <c r="E596" s="269">
        <v>6400</v>
      </c>
      <c r="F596" s="269">
        <f>+E596/2*0.95</f>
        <v>3040</v>
      </c>
      <c r="G596" s="269">
        <f t="shared" si="317"/>
        <v>640</v>
      </c>
      <c r="H596" s="208">
        <v>10</v>
      </c>
      <c r="I596" s="285"/>
    </row>
    <row r="597" spans="1:20" s="24" customFormat="1" ht="15" customHeight="1" x14ac:dyDescent="0.25">
      <c r="A597" s="21" t="s">
        <v>1953</v>
      </c>
      <c r="B597" s="48" t="s">
        <v>747</v>
      </c>
      <c r="C597" s="21" t="s">
        <v>27</v>
      </c>
      <c r="D597" s="21" t="s">
        <v>27</v>
      </c>
      <c r="E597" s="269">
        <v>5400</v>
      </c>
      <c r="F597" s="269">
        <f>+E597/2*0.95</f>
        <v>2565</v>
      </c>
      <c r="G597" s="269">
        <f t="shared" si="317"/>
        <v>450</v>
      </c>
      <c r="H597" s="208">
        <v>12</v>
      </c>
      <c r="I597" s="285"/>
    </row>
    <row r="598" spans="1:20" s="24" customFormat="1" ht="15" customHeight="1" x14ac:dyDescent="0.25">
      <c r="A598" s="21" t="s">
        <v>1954</v>
      </c>
      <c r="B598" s="48" t="s">
        <v>448</v>
      </c>
      <c r="C598" s="21" t="s">
        <v>27</v>
      </c>
      <c r="D598" s="21" t="s">
        <v>27</v>
      </c>
      <c r="E598" s="269">
        <v>4650</v>
      </c>
      <c r="F598" s="269">
        <f>+E598/2*0.95</f>
        <v>2208.75</v>
      </c>
      <c r="G598" s="269">
        <f t="shared" si="317"/>
        <v>465</v>
      </c>
      <c r="H598" s="208">
        <v>10</v>
      </c>
      <c r="I598" s="285"/>
    </row>
    <row r="599" spans="1:20" s="24" customFormat="1" x14ac:dyDescent="0.25">
      <c r="A599" s="21" t="s">
        <v>1955</v>
      </c>
      <c r="B599" s="48" t="s">
        <v>748</v>
      </c>
      <c r="C599" s="21" t="s">
        <v>27</v>
      </c>
      <c r="D599" s="21" t="s">
        <v>27</v>
      </c>
      <c r="E599" s="269">
        <v>4920</v>
      </c>
      <c r="F599" s="269">
        <f t="shared" si="319"/>
        <v>4674</v>
      </c>
      <c r="G599" s="269">
        <f t="shared" si="317"/>
        <v>820</v>
      </c>
      <c r="H599" s="208">
        <v>6</v>
      </c>
      <c r="I599" s="285"/>
    </row>
    <row r="600" spans="1:20" s="24" customFormat="1" ht="15" customHeight="1" x14ac:dyDescent="0.25">
      <c r="A600" s="21" t="s">
        <v>1956</v>
      </c>
      <c r="B600" s="48" t="s">
        <v>749</v>
      </c>
      <c r="C600" s="21" t="s">
        <v>27</v>
      </c>
      <c r="D600" s="21" t="s">
        <v>27</v>
      </c>
      <c r="E600" s="269">
        <v>4800</v>
      </c>
      <c r="F600" s="269">
        <f t="shared" si="319"/>
        <v>4560</v>
      </c>
      <c r="G600" s="269">
        <f t="shared" si="317"/>
        <v>800</v>
      </c>
      <c r="H600" s="208">
        <v>6</v>
      </c>
      <c r="I600" s="285"/>
    </row>
    <row r="601" spans="1:20" s="24" customFormat="1" ht="16.5" customHeight="1" x14ac:dyDescent="0.25">
      <c r="A601" s="21" t="s">
        <v>1957</v>
      </c>
      <c r="B601" s="50" t="s">
        <v>1248</v>
      </c>
      <c r="C601" s="21" t="s">
        <v>27</v>
      </c>
      <c r="D601" s="21" t="s">
        <v>27</v>
      </c>
      <c r="E601" s="269">
        <v>9420</v>
      </c>
      <c r="F601" s="269">
        <f>+E601/1*0.95</f>
        <v>8949</v>
      </c>
      <c r="G601" s="269">
        <f t="shared" si="317"/>
        <v>1570</v>
      </c>
      <c r="H601" s="208">
        <v>6</v>
      </c>
      <c r="I601" s="277"/>
    </row>
    <row r="602" spans="1:20" s="24" customFormat="1" ht="16.5" customHeight="1" x14ac:dyDescent="0.25">
      <c r="A602" s="21" t="s">
        <v>1958</v>
      </c>
      <c r="B602" s="50" t="s">
        <v>1249</v>
      </c>
      <c r="C602" s="21" t="s">
        <v>27</v>
      </c>
      <c r="D602" s="21" t="s">
        <v>27</v>
      </c>
      <c r="E602" s="269">
        <v>10200</v>
      </c>
      <c r="F602" s="269">
        <f>+E602/1*0.95</f>
        <v>9690</v>
      </c>
      <c r="G602" s="269">
        <f t="shared" si="317"/>
        <v>850</v>
      </c>
      <c r="H602" s="208">
        <v>12</v>
      </c>
      <c r="I602" s="277"/>
    </row>
    <row r="603" spans="1:20" s="18" customFormat="1" ht="15" customHeight="1" x14ac:dyDescent="0.25">
      <c r="A603" s="21" t="s">
        <v>1959</v>
      </c>
      <c r="B603" s="48" t="s">
        <v>914</v>
      </c>
      <c r="C603" s="21" t="s">
        <v>154</v>
      </c>
      <c r="D603" s="19" t="s">
        <v>311</v>
      </c>
      <c r="E603" s="272">
        <v>7500</v>
      </c>
      <c r="F603" s="272"/>
      <c r="G603" s="272">
        <f t="shared" si="317"/>
        <v>1250</v>
      </c>
      <c r="H603" s="208">
        <v>6</v>
      </c>
      <c r="I603" s="41"/>
      <c r="L603" s="24"/>
      <c r="M603" s="24"/>
      <c r="N603" s="243"/>
      <c r="O603" s="24"/>
    </row>
    <row r="604" spans="1:20" s="18" customFormat="1" ht="15" customHeight="1" x14ac:dyDescent="0.25">
      <c r="A604" s="21" t="s">
        <v>1960</v>
      </c>
      <c r="B604" s="50" t="s">
        <v>918</v>
      </c>
      <c r="C604" s="21" t="s">
        <v>154</v>
      </c>
      <c r="D604" s="19" t="s">
        <v>311</v>
      </c>
      <c r="E604" s="272">
        <v>8000</v>
      </c>
      <c r="F604" s="272"/>
      <c r="G604" s="272">
        <f t="shared" si="317"/>
        <v>1333.3333333333333</v>
      </c>
      <c r="H604" s="208">
        <v>6</v>
      </c>
      <c r="I604" s="41"/>
      <c r="L604" s="24"/>
      <c r="M604" s="24"/>
      <c r="N604" s="243"/>
      <c r="O604" s="24"/>
    </row>
    <row r="605" spans="1:20" s="24" customFormat="1" ht="15" customHeight="1" x14ac:dyDescent="0.25">
      <c r="A605" s="21" t="s">
        <v>1961</v>
      </c>
      <c r="B605" s="50" t="s">
        <v>1314</v>
      </c>
      <c r="C605" s="21" t="s">
        <v>154</v>
      </c>
      <c r="D605" s="19" t="s">
        <v>75</v>
      </c>
      <c r="E605" s="291">
        <v>9650</v>
      </c>
      <c r="F605" s="291"/>
      <c r="G605" s="291">
        <f t="shared" si="317"/>
        <v>1608.3333333333333</v>
      </c>
      <c r="H605" s="208">
        <v>6</v>
      </c>
      <c r="I605" s="41"/>
      <c r="J605" s="40"/>
      <c r="K605" s="40"/>
      <c r="L605" s="40"/>
      <c r="M605" s="40"/>
      <c r="N605" s="243"/>
      <c r="O605" s="40"/>
      <c r="P605" s="40"/>
      <c r="Q605" s="40"/>
      <c r="R605" s="302"/>
      <c r="S605" s="204"/>
      <c r="T605" s="204"/>
    </row>
    <row r="606" spans="1:20" s="24" customFormat="1" ht="15" customHeight="1" x14ac:dyDescent="0.25">
      <c r="A606" s="21" t="s">
        <v>1962</v>
      </c>
      <c r="B606" s="50" t="s">
        <v>1315</v>
      </c>
      <c r="C606" s="21" t="s">
        <v>154</v>
      </c>
      <c r="D606" s="19" t="s">
        <v>75</v>
      </c>
      <c r="E606" s="291">
        <v>7500</v>
      </c>
      <c r="F606" s="291"/>
      <c r="G606" s="291">
        <f t="shared" si="317"/>
        <v>1250</v>
      </c>
      <c r="H606" s="208">
        <v>6</v>
      </c>
      <c r="I606" s="41"/>
      <c r="J606" s="40"/>
      <c r="K606" s="40"/>
      <c r="L606" s="40"/>
      <c r="M606" s="40"/>
      <c r="N606" s="243"/>
      <c r="O606" s="40"/>
      <c r="P606" s="40"/>
      <c r="Q606" s="40"/>
      <c r="R606" s="302"/>
      <c r="S606" s="204"/>
      <c r="T606" s="204"/>
    </row>
    <row r="607" spans="1:20" s="24" customFormat="1" ht="15" customHeight="1" x14ac:dyDescent="0.25">
      <c r="A607" s="21" t="s">
        <v>1963</v>
      </c>
      <c r="B607" s="50" t="s">
        <v>1316</v>
      </c>
      <c r="C607" s="21" t="s">
        <v>154</v>
      </c>
      <c r="D607" s="19" t="s">
        <v>75</v>
      </c>
      <c r="E607" s="291">
        <v>10000</v>
      </c>
      <c r="F607" s="291"/>
      <c r="G607" s="291">
        <f t="shared" si="317"/>
        <v>1666.6666666666667</v>
      </c>
      <c r="H607" s="208">
        <v>6</v>
      </c>
      <c r="I607" s="41"/>
      <c r="J607" s="40"/>
      <c r="K607" s="40"/>
      <c r="L607" s="40"/>
      <c r="M607" s="40"/>
      <c r="N607" s="243"/>
      <c r="O607" s="40"/>
      <c r="P607" s="40"/>
      <c r="Q607" s="40"/>
      <c r="R607" s="302"/>
      <c r="S607" s="204"/>
      <c r="T607" s="204"/>
    </row>
    <row r="608" spans="1:20" s="24" customFormat="1" ht="15" customHeight="1" x14ac:dyDescent="0.25">
      <c r="A608" s="21" t="s">
        <v>1964</v>
      </c>
      <c r="B608" s="50" t="s">
        <v>1317</v>
      </c>
      <c r="C608" s="21" t="s">
        <v>154</v>
      </c>
      <c r="D608" s="19" t="s">
        <v>75</v>
      </c>
      <c r="E608" s="291">
        <v>10500</v>
      </c>
      <c r="F608" s="291"/>
      <c r="G608" s="291">
        <f t="shared" si="317"/>
        <v>1750</v>
      </c>
      <c r="H608" s="208">
        <v>6</v>
      </c>
      <c r="I608" s="41"/>
      <c r="J608" s="40"/>
      <c r="K608" s="40"/>
      <c r="L608" s="40"/>
      <c r="M608" s="40"/>
      <c r="N608" s="243"/>
      <c r="O608" s="40"/>
      <c r="P608" s="40"/>
      <c r="Q608" s="40"/>
      <c r="R608" s="302"/>
      <c r="S608" s="204"/>
      <c r="T608" s="204"/>
    </row>
    <row r="609" spans="1:15" s="24" customFormat="1" ht="16.5" customHeight="1" x14ac:dyDescent="0.25">
      <c r="A609" s="21" t="s">
        <v>1965</v>
      </c>
      <c r="B609" s="50" t="s">
        <v>1250</v>
      </c>
      <c r="C609" s="21" t="s">
        <v>1251</v>
      </c>
      <c r="D609" s="19" t="s">
        <v>50</v>
      </c>
      <c r="E609" s="269">
        <v>6000</v>
      </c>
      <c r="F609" s="269"/>
      <c r="G609" s="269">
        <v>500</v>
      </c>
      <c r="H609" s="208">
        <v>12</v>
      </c>
      <c r="I609" s="277"/>
    </row>
    <row r="610" spans="1:15" s="24" customFormat="1" ht="16.5" customHeight="1" x14ac:dyDescent="0.25">
      <c r="A610" s="21" t="s">
        <v>1966</v>
      </c>
      <c r="B610" s="50" t="s">
        <v>1531</v>
      </c>
      <c r="C610" s="21" t="s">
        <v>154</v>
      </c>
      <c r="D610" s="19" t="s">
        <v>75</v>
      </c>
      <c r="E610" s="336">
        <v>14000</v>
      </c>
      <c r="F610" s="336"/>
      <c r="G610" s="336">
        <f t="shared" ref="G610" si="320">E610/H610</f>
        <v>1400</v>
      </c>
      <c r="H610" s="208">
        <v>10</v>
      </c>
      <c r="I610" s="277"/>
      <c r="J610" s="347"/>
    </row>
    <row r="611" spans="1:15" s="18" customFormat="1" ht="15" customHeight="1" x14ac:dyDescent="0.25">
      <c r="A611" s="120"/>
      <c r="B611" s="121"/>
      <c r="C611" s="245"/>
      <c r="D611" s="246"/>
      <c r="E611" s="218"/>
      <c r="F611" s="218"/>
      <c r="G611" s="218"/>
      <c r="H611" s="247"/>
      <c r="I611" s="41"/>
      <c r="J611" s="94"/>
      <c r="K611" s="24"/>
      <c r="L611" s="24"/>
      <c r="M611" s="24"/>
      <c r="N611" s="190"/>
      <c r="O611" s="24"/>
    </row>
    <row r="612" spans="1:15" s="18" customFormat="1" ht="28.5" customHeight="1" x14ac:dyDescent="0.25">
      <c r="A612" s="248" t="s">
        <v>1967</v>
      </c>
      <c r="B612" s="187" t="s">
        <v>984</v>
      </c>
      <c r="C612" s="188"/>
      <c r="D612" s="119"/>
      <c r="E612" s="206" t="s">
        <v>392</v>
      </c>
      <c r="F612" s="207" t="s">
        <v>732</v>
      </c>
      <c r="G612" s="206" t="s">
        <v>361</v>
      </c>
      <c r="H612" s="206" t="s">
        <v>446</v>
      </c>
      <c r="I612" s="122"/>
      <c r="J612" s="123"/>
      <c r="K612" s="24"/>
      <c r="L612" s="24"/>
      <c r="M612" s="24"/>
      <c r="N612" s="24"/>
      <c r="O612" s="24"/>
    </row>
    <row r="613" spans="1:15" s="18" customFormat="1" ht="15" customHeight="1" x14ac:dyDescent="0.25">
      <c r="A613" s="21" t="s">
        <v>1968</v>
      </c>
      <c r="B613" s="48" t="s">
        <v>733</v>
      </c>
      <c r="C613" s="21" t="s">
        <v>46</v>
      </c>
      <c r="D613" s="19" t="s">
        <v>46</v>
      </c>
      <c r="E613" s="186">
        <v>19440</v>
      </c>
      <c r="F613" s="186">
        <f>+E613/2*0.95</f>
        <v>9234</v>
      </c>
      <c r="G613" s="186">
        <f t="shared" ref="G613:G628" si="321">E613/H613</f>
        <v>1620</v>
      </c>
      <c r="H613" s="208">
        <v>12</v>
      </c>
      <c r="I613" s="112"/>
      <c r="L613" s="24"/>
      <c r="M613" s="24"/>
      <c r="N613" s="24"/>
      <c r="O613" s="24"/>
    </row>
    <row r="614" spans="1:15" s="18" customFormat="1" ht="15" customHeight="1" x14ac:dyDescent="0.25">
      <c r="A614" s="21" t="s">
        <v>1969</v>
      </c>
      <c r="B614" s="48" t="s">
        <v>734</v>
      </c>
      <c r="C614" s="21" t="s">
        <v>46</v>
      </c>
      <c r="D614" s="19" t="s">
        <v>46</v>
      </c>
      <c r="E614" s="186">
        <v>24480</v>
      </c>
      <c r="F614" s="186">
        <f t="shared" ref="F614:F624" si="322">+E614/2*0.95</f>
        <v>11628</v>
      </c>
      <c r="G614" s="186">
        <f t="shared" si="321"/>
        <v>2040</v>
      </c>
      <c r="H614" s="208">
        <v>12</v>
      </c>
      <c r="I614" s="112"/>
      <c r="L614" s="24"/>
      <c r="M614" s="24"/>
      <c r="N614" s="24"/>
      <c r="O614" s="24"/>
    </row>
    <row r="615" spans="1:15" s="18" customFormat="1" ht="15" customHeight="1" x14ac:dyDescent="0.25">
      <c r="A615" s="21" t="s">
        <v>1970</v>
      </c>
      <c r="B615" s="48" t="s">
        <v>735</v>
      </c>
      <c r="C615" s="21" t="s">
        <v>46</v>
      </c>
      <c r="D615" s="19" t="s">
        <v>46</v>
      </c>
      <c r="E615" s="186">
        <v>14280</v>
      </c>
      <c r="F615" s="186">
        <f t="shared" si="322"/>
        <v>6783</v>
      </c>
      <c r="G615" s="186">
        <f t="shared" si="321"/>
        <v>1190</v>
      </c>
      <c r="H615" s="208">
        <v>12</v>
      </c>
      <c r="I615" s="112"/>
      <c r="L615" s="24"/>
      <c r="M615" s="24"/>
      <c r="N615" s="24"/>
      <c r="O615" s="24"/>
    </row>
    <row r="616" spans="1:15" s="18" customFormat="1" ht="15" customHeight="1" x14ac:dyDescent="0.25">
      <c r="A616" s="21" t="s">
        <v>1971</v>
      </c>
      <c r="B616" s="48" t="s">
        <v>736</v>
      </c>
      <c r="C616" s="21" t="s">
        <v>46</v>
      </c>
      <c r="D616" s="19" t="s">
        <v>46</v>
      </c>
      <c r="E616" s="186">
        <v>19440</v>
      </c>
      <c r="F616" s="186">
        <f t="shared" si="322"/>
        <v>9234</v>
      </c>
      <c r="G616" s="186">
        <f t="shared" si="321"/>
        <v>1620</v>
      </c>
      <c r="H616" s="208">
        <v>12</v>
      </c>
      <c r="I616" s="112"/>
      <c r="L616" s="24"/>
      <c r="M616" s="24"/>
      <c r="N616" s="24"/>
      <c r="O616" s="24"/>
    </row>
    <row r="617" spans="1:15" s="18" customFormat="1" ht="15" customHeight="1" x14ac:dyDescent="0.25">
      <c r="A617" s="21" t="s">
        <v>1972</v>
      </c>
      <c r="B617" s="48" t="s">
        <v>737</v>
      </c>
      <c r="C617" s="21" t="s">
        <v>46</v>
      </c>
      <c r="D617" s="19" t="s">
        <v>46</v>
      </c>
      <c r="E617" s="186">
        <v>28800</v>
      </c>
      <c r="F617" s="186">
        <f t="shared" si="322"/>
        <v>13680</v>
      </c>
      <c r="G617" s="186">
        <f t="shared" si="321"/>
        <v>2400</v>
      </c>
      <c r="H617" s="208">
        <v>12</v>
      </c>
      <c r="I617" s="112"/>
      <c r="L617" s="24"/>
      <c r="M617" s="24"/>
      <c r="N617" s="24"/>
      <c r="O617" s="24"/>
    </row>
    <row r="618" spans="1:15" s="18" customFormat="1" ht="15" customHeight="1" x14ac:dyDescent="0.25">
      <c r="A618" s="21" t="s">
        <v>1973</v>
      </c>
      <c r="B618" s="48" t="s">
        <v>738</v>
      </c>
      <c r="C618" s="21" t="s">
        <v>46</v>
      </c>
      <c r="D618" s="19" t="s">
        <v>46</v>
      </c>
      <c r="E618" s="186">
        <v>32400</v>
      </c>
      <c r="F618" s="186">
        <f t="shared" si="322"/>
        <v>15390</v>
      </c>
      <c r="G618" s="186">
        <f t="shared" si="321"/>
        <v>2700</v>
      </c>
      <c r="H618" s="208">
        <v>12</v>
      </c>
      <c r="I618" s="112"/>
      <c r="L618" s="24"/>
      <c r="M618" s="24"/>
      <c r="N618" s="24"/>
      <c r="O618" s="24"/>
    </row>
    <row r="619" spans="1:15" s="18" customFormat="1" ht="15" customHeight="1" x14ac:dyDescent="0.25">
      <c r="A619" s="21" t="s">
        <v>1974</v>
      </c>
      <c r="B619" s="48" t="s">
        <v>739</v>
      </c>
      <c r="C619" s="21" t="s">
        <v>46</v>
      </c>
      <c r="D619" s="19" t="s">
        <v>46</v>
      </c>
      <c r="E619" s="186">
        <v>27600</v>
      </c>
      <c r="F619" s="186">
        <f t="shared" si="322"/>
        <v>13110</v>
      </c>
      <c r="G619" s="186">
        <f t="shared" si="321"/>
        <v>2300</v>
      </c>
      <c r="H619" s="208">
        <v>12</v>
      </c>
      <c r="I619" s="112"/>
      <c r="L619" s="24"/>
      <c r="M619" s="24"/>
      <c r="N619" s="24"/>
      <c r="O619" s="24"/>
    </row>
    <row r="620" spans="1:15" s="18" customFormat="1" ht="15" customHeight="1" x14ac:dyDescent="0.25">
      <c r="A620" s="21" t="s">
        <v>1975</v>
      </c>
      <c r="B620" s="48" t="s">
        <v>740</v>
      </c>
      <c r="C620" s="21" t="s">
        <v>46</v>
      </c>
      <c r="D620" s="19" t="s">
        <v>46</v>
      </c>
      <c r="E620" s="186">
        <v>31200</v>
      </c>
      <c r="F620" s="186">
        <f t="shared" si="322"/>
        <v>14820</v>
      </c>
      <c r="G620" s="186">
        <f t="shared" si="321"/>
        <v>2600</v>
      </c>
      <c r="H620" s="208">
        <v>12</v>
      </c>
      <c r="I620" s="112"/>
      <c r="L620" s="24"/>
      <c r="M620" s="24"/>
      <c r="N620" s="24"/>
      <c r="O620" s="24"/>
    </row>
    <row r="621" spans="1:15" s="18" customFormat="1" ht="15" customHeight="1" x14ac:dyDescent="0.25">
      <c r="A621" s="21" t="s">
        <v>1976</v>
      </c>
      <c r="B621" s="48" t="s">
        <v>741</v>
      </c>
      <c r="C621" s="21" t="s">
        <v>46</v>
      </c>
      <c r="D621" s="19" t="s">
        <v>46</v>
      </c>
      <c r="E621" s="186">
        <v>32400</v>
      </c>
      <c r="F621" s="186">
        <f t="shared" si="322"/>
        <v>15390</v>
      </c>
      <c r="G621" s="186">
        <f t="shared" si="321"/>
        <v>1800</v>
      </c>
      <c r="H621" s="208">
        <v>18</v>
      </c>
      <c r="I621" s="112"/>
      <c r="L621" s="24"/>
      <c r="M621" s="24"/>
      <c r="N621" s="24"/>
      <c r="O621" s="24"/>
    </row>
    <row r="622" spans="1:15" s="18" customFormat="1" ht="15" customHeight="1" x14ac:dyDescent="0.25">
      <c r="A622" s="21" t="s">
        <v>1977</v>
      </c>
      <c r="B622" s="48" t="s">
        <v>742</v>
      </c>
      <c r="C622" s="21" t="s">
        <v>46</v>
      </c>
      <c r="D622" s="19" t="s">
        <v>46</v>
      </c>
      <c r="E622" s="186">
        <v>39600</v>
      </c>
      <c r="F622" s="186">
        <f t="shared" si="322"/>
        <v>18810</v>
      </c>
      <c r="G622" s="186">
        <f t="shared" si="321"/>
        <v>2200</v>
      </c>
      <c r="H622" s="208">
        <v>18</v>
      </c>
      <c r="I622" s="112"/>
      <c r="L622" s="24"/>
      <c r="M622" s="24"/>
      <c r="N622" s="24"/>
      <c r="O622" s="24"/>
    </row>
    <row r="623" spans="1:15" s="18" customFormat="1" ht="15" customHeight="1" x14ac:dyDescent="0.25">
      <c r="A623" s="21" t="s">
        <v>1978</v>
      </c>
      <c r="B623" s="48" t="s">
        <v>743</v>
      </c>
      <c r="C623" s="21" t="s">
        <v>46</v>
      </c>
      <c r="D623" s="19" t="s">
        <v>46</v>
      </c>
      <c r="E623" s="186">
        <v>30000</v>
      </c>
      <c r="F623" s="186">
        <f t="shared" si="322"/>
        <v>14250</v>
      </c>
      <c r="G623" s="186">
        <f t="shared" si="321"/>
        <v>2500</v>
      </c>
      <c r="H623" s="208">
        <v>12</v>
      </c>
      <c r="I623" s="112"/>
      <c r="L623" s="24"/>
      <c r="M623" s="24"/>
      <c r="N623" s="24"/>
      <c r="O623" s="24"/>
    </row>
    <row r="624" spans="1:15" s="18" customFormat="1" ht="15" customHeight="1" x14ac:dyDescent="0.25">
      <c r="A624" s="21" t="s">
        <v>1979</v>
      </c>
      <c r="B624" s="48" t="s">
        <v>744</v>
      </c>
      <c r="C624" s="21" t="s">
        <v>46</v>
      </c>
      <c r="D624" s="19" t="s">
        <v>46</v>
      </c>
      <c r="E624" s="186">
        <v>33840</v>
      </c>
      <c r="F624" s="186">
        <f t="shared" si="322"/>
        <v>16074</v>
      </c>
      <c r="G624" s="186">
        <f t="shared" si="321"/>
        <v>2820</v>
      </c>
      <c r="H624" s="208">
        <v>12</v>
      </c>
      <c r="I624" s="112"/>
      <c r="L624" s="24"/>
      <c r="M624" s="24"/>
      <c r="N624" s="24"/>
      <c r="O624" s="24"/>
    </row>
    <row r="625" spans="1:15" s="18" customFormat="1" ht="15" customHeight="1" x14ac:dyDescent="0.25">
      <c r="A625" s="21" t="s">
        <v>1980</v>
      </c>
      <c r="B625" s="48" t="s">
        <v>451</v>
      </c>
      <c r="C625" s="21" t="s">
        <v>27</v>
      </c>
      <c r="D625" s="21" t="s">
        <v>27</v>
      </c>
      <c r="E625" s="186">
        <v>10380</v>
      </c>
      <c r="F625" s="186">
        <f t="shared" ref="F625:F628" si="323">+E625/1*0.95</f>
        <v>9861</v>
      </c>
      <c r="G625" s="186">
        <f t="shared" si="321"/>
        <v>865</v>
      </c>
      <c r="H625" s="208">
        <v>12</v>
      </c>
      <c r="I625" s="112"/>
      <c r="L625" s="24"/>
      <c r="M625" s="24"/>
      <c r="N625" s="24"/>
      <c r="O625" s="24"/>
    </row>
    <row r="626" spans="1:15" s="18" customFormat="1" ht="15" customHeight="1" x14ac:dyDescent="0.25">
      <c r="A626" s="21" t="s">
        <v>1981</v>
      </c>
      <c r="B626" s="48" t="s">
        <v>449</v>
      </c>
      <c r="C626" s="21" t="s">
        <v>27</v>
      </c>
      <c r="D626" s="21" t="s">
        <v>27</v>
      </c>
      <c r="E626" s="186">
        <v>6150</v>
      </c>
      <c r="F626" s="186">
        <f t="shared" si="323"/>
        <v>5842.5</v>
      </c>
      <c r="G626" s="186">
        <f t="shared" si="321"/>
        <v>615</v>
      </c>
      <c r="H626" s="208">
        <v>10</v>
      </c>
      <c r="I626" s="112"/>
      <c r="L626" s="24"/>
      <c r="M626" s="24"/>
      <c r="N626" s="24"/>
      <c r="O626" s="24"/>
    </row>
    <row r="627" spans="1:15" s="18" customFormat="1" ht="15" customHeight="1" x14ac:dyDescent="0.25">
      <c r="A627" s="21" t="s">
        <v>1982</v>
      </c>
      <c r="B627" s="48" t="s">
        <v>747</v>
      </c>
      <c r="C627" s="21" t="s">
        <v>27</v>
      </c>
      <c r="D627" s="21" t="s">
        <v>27</v>
      </c>
      <c r="E627" s="186">
        <v>5400</v>
      </c>
      <c r="F627" s="186">
        <f t="shared" si="323"/>
        <v>5130</v>
      </c>
      <c r="G627" s="186">
        <f t="shared" si="321"/>
        <v>450</v>
      </c>
      <c r="H627" s="208">
        <v>12</v>
      </c>
      <c r="I627" s="112"/>
      <c r="L627" s="24"/>
      <c r="M627" s="24"/>
      <c r="N627" s="24"/>
      <c r="O627" s="24"/>
    </row>
    <row r="628" spans="1:15" s="18" customFormat="1" ht="15" customHeight="1" x14ac:dyDescent="0.25">
      <c r="A628" s="21" t="s">
        <v>1983</v>
      </c>
      <c r="B628" s="48" t="s">
        <v>448</v>
      </c>
      <c r="C628" s="21" t="s">
        <v>27</v>
      </c>
      <c r="D628" s="21" t="s">
        <v>27</v>
      </c>
      <c r="E628" s="186">
        <v>4500</v>
      </c>
      <c r="F628" s="186">
        <f t="shared" si="323"/>
        <v>4275</v>
      </c>
      <c r="G628" s="186">
        <f t="shared" si="321"/>
        <v>450</v>
      </c>
      <c r="H628" s="208">
        <v>10</v>
      </c>
      <c r="I628" s="112"/>
      <c r="L628" s="24"/>
      <c r="M628" s="24"/>
      <c r="N628" s="24"/>
      <c r="O628" s="24"/>
    </row>
    <row r="629" spans="1:15" s="24" customFormat="1" ht="15" customHeight="1" x14ac:dyDescent="0.25">
      <c r="A629" s="21" t="s">
        <v>1984</v>
      </c>
      <c r="B629" s="48" t="s">
        <v>1830</v>
      </c>
      <c r="C629" s="21" t="s">
        <v>48</v>
      </c>
      <c r="D629" s="21" t="s">
        <v>48</v>
      </c>
      <c r="E629" s="360">
        <f>400*6</f>
        <v>2400</v>
      </c>
      <c r="F629" s="360">
        <f>E629*0.95</f>
        <v>2280</v>
      </c>
      <c r="G629" s="360">
        <v>400</v>
      </c>
      <c r="H629" s="208">
        <v>6</v>
      </c>
      <c r="I629" s="370"/>
      <c r="K629" s="371"/>
    </row>
    <row r="630" spans="1:15" s="18" customFormat="1" ht="15" customHeight="1" x14ac:dyDescent="0.25">
      <c r="A630" s="21"/>
      <c r="B630" s="50"/>
      <c r="C630" s="25"/>
      <c r="D630" s="25"/>
      <c r="E630" s="28"/>
      <c r="F630" s="28"/>
      <c r="G630" s="28"/>
      <c r="H630" s="122"/>
      <c r="I630" s="112"/>
      <c r="L630" s="24"/>
      <c r="M630" s="24"/>
      <c r="N630" s="24"/>
      <c r="O630" s="24"/>
    </row>
    <row r="631" spans="1:15" s="18" customFormat="1" ht="15" customHeight="1" x14ac:dyDescent="0.25">
      <c r="A631" s="14" t="s">
        <v>1459</v>
      </c>
      <c r="B631" s="187" t="s">
        <v>1321</v>
      </c>
      <c r="C631" s="188"/>
      <c r="D631" s="119"/>
      <c r="E631" s="189" t="s">
        <v>392</v>
      </c>
      <c r="F631" s="209" t="s">
        <v>653</v>
      </c>
      <c r="G631" s="189" t="s">
        <v>361</v>
      </c>
      <c r="H631" s="195" t="s">
        <v>446</v>
      </c>
      <c r="I631" s="41"/>
      <c r="J631" s="210"/>
      <c r="K631" s="24"/>
      <c r="L631" s="24"/>
      <c r="M631" s="24"/>
      <c r="N631" s="24"/>
      <c r="O631" s="24"/>
    </row>
    <row r="632" spans="1:15" s="18" customFormat="1" ht="15" customHeight="1" x14ac:dyDescent="0.25">
      <c r="A632" s="21" t="s">
        <v>881</v>
      </c>
      <c r="B632" s="48" t="s">
        <v>750</v>
      </c>
      <c r="C632" s="21" t="s">
        <v>46</v>
      </c>
      <c r="D632" s="19" t="s">
        <v>46</v>
      </c>
      <c r="E632" s="186">
        <v>100800</v>
      </c>
      <c r="F632" s="28">
        <v>11970</v>
      </c>
      <c r="G632" s="3">
        <v>2100</v>
      </c>
      <c r="H632" s="122">
        <v>48</v>
      </c>
      <c r="I632" s="41"/>
      <c r="J632" s="211"/>
      <c r="K632" s="24"/>
      <c r="L632" s="24"/>
      <c r="M632" s="24"/>
      <c r="N632" s="24"/>
      <c r="O632" s="24"/>
    </row>
    <row r="633" spans="1:15" s="18" customFormat="1" ht="15" customHeight="1" x14ac:dyDescent="0.25">
      <c r="A633" s="21" t="s">
        <v>985</v>
      </c>
      <c r="B633" s="48" t="s">
        <v>751</v>
      </c>
      <c r="C633" s="21" t="s">
        <v>46</v>
      </c>
      <c r="D633" s="19" t="s">
        <v>46</v>
      </c>
      <c r="E633" s="186">
        <v>131040</v>
      </c>
      <c r="F633" s="28">
        <v>15561</v>
      </c>
      <c r="G633" s="3">
        <v>2730</v>
      </c>
      <c r="H633" s="122">
        <v>48</v>
      </c>
      <c r="I633" s="41"/>
      <c r="J633" s="211"/>
      <c r="K633" s="24"/>
      <c r="L633" s="24"/>
      <c r="M633" s="24"/>
      <c r="N633" s="24"/>
      <c r="O633" s="24"/>
    </row>
    <row r="634" spans="1:15" s="18" customFormat="1" ht="15" customHeight="1" x14ac:dyDescent="0.25">
      <c r="A634" s="21" t="s">
        <v>882</v>
      </c>
      <c r="B634" s="48" t="s">
        <v>752</v>
      </c>
      <c r="C634" s="21" t="s">
        <v>46</v>
      </c>
      <c r="D634" s="19" t="s">
        <v>46</v>
      </c>
      <c r="E634" s="186">
        <v>49320</v>
      </c>
      <c r="F634" s="28">
        <v>7809</v>
      </c>
      <c r="G634" s="3">
        <v>1370</v>
      </c>
      <c r="H634" s="122">
        <v>36</v>
      </c>
      <c r="I634" s="41"/>
      <c r="J634" s="211"/>
      <c r="K634" s="24"/>
      <c r="L634" s="24"/>
      <c r="M634" s="24"/>
      <c r="N634" s="24"/>
      <c r="O634" s="24"/>
    </row>
    <row r="635" spans="1:15" s="18" customFormat="1" ht="15" customHeight="1" x14ac:dyDescent="0.25">
      <c r="A635" s="21" t="s">
        <v>986</v>
      </c>
      <c r="B635" s="48" t="s">
        <v>753</v>
      </c>
      <c r="C635" s="21" t="s">
        <v>46</v>
      </c>
      <c r="D635" s="19" t="s">
        <v>46</v>
      </c>
      <c r="E635" s="186">
        <v>66240</v>
      </c>
      <c r="F635" s="28">
        <v>10488</v>
      </c>
      <c r="G635" s="3">
        <v>1840</v>
      </c>
      <c r="H635" s="122">
        <v>36</v>
      </c>
      <c r="I635" s="41"/>
      <c r="J635" s="211"/>
      <c r="K635" s="24"/>
      <c r="L635" s="24"/>
      <c r="M635" s="24"/>
      <c r="N635" s="24"/>
      <c r="O635" s="24"/>
    </row>
    <row r="636" spans="1:15" s="18" customFormat="1" ht="15" customHeight="1" x14ac:dyDescent="0.25">
      <c r="A636" s="21" t="s">
        <v>883</v>
      </c>
      <c r="B636" s="48" t="s">
        <v>754</v>
      </c>
      <c r="C636" s="21" t="s">
        <v>46</v>
      </c>
      <c r="D636" s="19" t="s">
        <v>46</v>
      </c>
      <c r="E636" s="186">
        <v>118800</v>
      </c>
      <c r="F636" s="28">
        <v>18810</v>
      </c>
      <c r="G636" s="3">
        <v>3300</v>
      </c>
      <c r="H636" s="122">
        <v>36</v>
      </c>
      <c r="I636" s="41"/>
      <c r="J636" s="211"/>
      <c r="K636" s="24"/>
      <c r="L636" s="24"/>
      <c r="M636" s="24"/>
      <c r="N636" s="24"/>
      <c r="O636" s="24"/>
    </row>
    <row r="637" spans="1:15" s="18" customFormat="1" ht="15" customHeight="1" x14ac:dyDescent="0.25">
      <c r="A637" s="21" t="s">
        <v>987</v>
      </c>
      <c r="B637" s="48" t="s">
        <v>755</v>
      </c>
      <c r="C637" s="21" t="s">
        <v>46</v>
      </c>
      <c r="D637" s="19" t="s">
        <v>46</v>
      </c>
      <c r="E637" s="186">
        <v>136800</v>
      </c>
      <c r="F637" s="28">
        <v>21660</v>
      </c>
      <c r="G637" s="3">
        <v>3800</v>
      </c>
      <c r="H637" s="122">
        <v>36</v>
      </c>
      <c r="I637" s="41"/>
      <c r="J637" s="211"/>
      <c r="K637" s="24"/>
      <c r="L637" s="24"/>
      <c r="M637" s="24"/>
      <c r="N637" s="24"/>
      <c r="O637" s="24"/>
    </row>
    <row r="638" spans="1:15" s="18" customFormat="1" ht="15" customHeight="1" x14ac:dyDescent="0.25">
      <c r="A638" s="21"/>
      <c r="B638" s="50"/>
      <c r="C638" s="25"/>
      <c r="D638" s="37"/>
      <c r="E638" s="212"/>
      <c r="F638" s="28"/>
      <c r="G638" s="3"/>
      <c r="H638" s="122"/>
      <c r="I638" s="41"/>
      <c r="J638" s="211"/>
      <c r="K638" s="24"/>
      <c r="L638" s="24"/>
      <c r="M638" s="24"/>
      <c r="N638" s="24"/>
      <c r="O638" s="24"/>
    </row>
    <row r="639" spans="1:15" s="18" customFormat="1" ht="15" customHeight="1" x14ac:dyDescent="0.25">
      <c r="A639" s="14" t="s">
        <v>1460</v>
      </c>
      <c r="B639" s="187" t="s">
        <v>774</v>
      </c>
      <c r="C639" s="188"/>
      <c r="D639" s="119"/>
      <c r="E639" s="189" t="s">
        <v>392</v>
      </c>
      <c r="F639" s="209" t="s">
        <v>653</v>
      </c>
      <c r="G639" s="189" t="s">
        <v>361</v>
      </c>
      <c r="H639" s="195" t="s">
        <v>446</v>
      </c>
      <c r="I639" s="41"/>
      <c r="J639" s="210"/>
      <c r="K639" s="24"/>
      <c r="L639" s="24"/>
      <c r="M639" s="24"/>
      <c r="N639" s="24"/>
      <c r="O639" s="24"/>
    </row>
    <row r="640" spans="1:15" s="18" customFormat="1" ht="15" customHeight="1" x14ac:dyDescent="0.25">
      <c r="A640" s="21" t="s">
        <v>885</v>
      </c>
      <c r="B640" s="50" t="s">
        <v>775</v>
      </c>
      <c r="C640" s="21" t="s">
        <v>46</v>
      </c>
      <c r="D640" s="19" t="s">
        <v>46</v>
      </c>
      <c r="E640" s="186">
        <v>25920</v>
      </c>
      <c r="F640" s="28">
        <v>6156</v>
      </c>
      <c r="G640" s="3">
        <v>1080</v>
      </c>
      <c r="H640" s="122">
        <v>24</v>
      </c>
      <c r="I640" s="112"/>
      <c r="L640" s="24"/>
      <c r="M640" s="24"/>
      <c r="N640" s="24"/>
      <c r="O640" s="24"/>
    </row>
    <row r="641" spans="1:15" s="18" customFormat="1" ht="15" customHeight="1" x14ac:dyDescent="0.25">
      <c r="A641" s="21" t="s">
        <v>886</v>
      </c>
      <c r="B641" s="50" t="s">
        <v>776</v>
      </c>
      <c r="C641" s="21" t="s">
        <v>46</v>
      </c>
      <c r="D641" s="19" t="s">
        <v>46</v>
      </c>
      <c r="E641" s="186">
        <v>36240</v>
      </c>
      <c r="F641" s="28">
        <v>8607</v>
      </c>
      <c r="G641" s="3">
        <v>1510</v>
      </c>
      <c r="H641" s="122">
        <v>24</v>
      </c>
      <c r="I641" s="112"/>
      <c r="L641" s="24"/>
      <c r="M641" s="24"/>
      <c r="N641" s="24"/>
      <c r="O641" s="24"/>
    </row>
    <row r="642" spans="1:15" s="18" customFormat="1" ht="15" customHeight="1" x14ac:dyDescent="0.25">
      <c r="A642" s="21" t="s">
        <v>989</v>
      </c>
      <c r="B642" s="50" t="s">
        <v>750</v>
      </c>
      <c r="C642" s="21" t="s">
        <v>46</v>
      </c>
      <c r="D642" s="19" t="s">
        <v>46</v>
      </c>
      <c r="E642" s="186">
        <v>103680</v>
      </c>
      <c r="F642" s="28">
        <v>12312</v>
      </c>
      <c r="G642" s="3">
        <v>2160</v>
      </c>
      <c r="H642" s="122">
        <v>48</v>
      </c>
      <c r="I642" s="112"/>
      <c r="L642" s="24"/>
      <c r="M642" s="24"/>
      <c r="N642" s="24"/>
      <c r="O642" s="24"/>
    </row>
    <row r="643" spans="1:15" s="18" customFormat="1" ht="15" customHeight="1" x14ac:dyDescent="0.25">
      <c r="A643" s="21" t="s">
        <v>887</v>
      </c>
      <c r="B643" s="50" t="s">
        <v>751</v>
      </c>
      <c r="C643" s="21" t="s">
        <v>46</v>
      </c>
      <c r="D643" s="19" t="s">
        <v>46</v>
      </c>
      <c r="E643" s="186">
        <v>134880</v>
      </c>
      <c r="F643" s="28">
        <v>16017</v>
      </c>
      <c r="G643" s="3">
        <v>2810</v>
      </c>
      <c r="H643" s="122">
        <v>48</v>
      </c>
      <c r="I643" s="112"/>
      <c r="L643" s="24"/>
      <c r="M643" s="24"/>
      <c r="N643" s="24"/>
      <c r="O643" s="24"/>
    </row>
    <row r="644" spans="1:15" s="18" customFormat="1" ht="15" customHeight="1" x14ac:dyDescent="0.25">
      <c r="A644" s="21" t="s">
        <v>990</v>
      </c>
      <c r="B644" s="50" t="s">
        <v>756</v>
      </c>
      <c r="C644" s="21" t="s">
        <v>46</v>
      </c>
      <c r="D644" s="19" t="s">
        <v>46</v>
      </c>
      <c r="E644" s="186">
        <v>55920</v>
      </c>
      <c r="F644" s="28">
        <v>13281</v>
      </c>
      <c r="G644" s="3">
        <v>2330</v>
      </c>
      <c r="H644" s="122">
        <v>24</v>
      </c>
      <c r="I644" s="112"/>
      <c r="L644" s="24"/>
      <c r="M644" s="24"/>
      <c r="N644" s="24"/>
      <c r="O644" s="24"/>
    </row>
    <row r="645" spans="1:15" s="18" customFormat="1" ht="15" customHeight="1" x14ac:dyDescent="0.25">
      <c r="A645" s="21" t="s">
        <v>888</v>
      </c>
      <c r="B645" s="50" t="s">
        <v>757</v>
      </c>
      <c r="C645" s="21" t="s">
        <v>46</v>
      </c>
      <c r="D645" s="19" t="s">
        <v>46</v>
      </c>
      <c r="E645" s="186">
        <v>65040</v>
      </c>
      <c r="F645" s="28">
        <v>15447</v>
      </c>
      <c r="G645" s="3">
        <v>2710</v>
      </c>
      <c r="H645" s="122">
        <v>24</v>
      </c>
      <c r="I645" s="112"/>
      <c r="L645" s="24"/>
      <c r="M645" s="24"/>
      <c r="N645" s="24"/>
      <c r="O645" s="24"/>
    </row>
    <row r="646" spans="1:15" s="18" customFormat="1" ht="15" customHeight="1" x14ac:dyDescent="0.25">
      <c r="A646" s="21" t="s">
        <v>991</v>
      </c>
      <c r="B646" s="50" t="s">
        <v>758</v>
      </c>
      <c r="C646" s="21" t="s">
        <v>46</v>
      </c>
      <c r="D646" s="19" t="s">
        <v>46</v>
      </c>
      <c r="E646" s="186">
        <v>25920</v>
      </c>
      <c r="F646" s="28">
        <v>6156</v>
      </c>
      <c r="G646" s="3">
        <v>1080</v>
      </c>
      <c r="H646" s="122">
        <v>24</v>
      </c>
      <c r="I646" s="112"/>
      <c r="L646" s="24"/>
      <c r="M646" s="24"/>
      <c r="N646" s="24"/>
      <c r="O646" s="24"/>
    </row>
    <row r="647" spans="1:15" s="18" customFormat="1" ht="15" customHeight="1" x14ac:dyDescent="0.25">
      <c r="A647" s="21" t="s">
        <v>889</v>
      </c>
      <c r="B647" s="50" t="s">
        <v>759</v>
      </c>
      <c r="C647" s="21" t="s">
        <v>46</v>
      </c>
      <c r="D647" s="19" t="s">
        <v>46</v>
      </c>
      <c r="E647" s="186">
        <v>45360</v>
      </c>
      <c r="F647" s="28">
        <v>10773</v>
      </c>
      <c r="G647" s="3">
        <v>1890</v>
      </c>
      <c r="H647" s="122">
        <v>24</v>
      </c>
      <c r="I647" s="112"/>
      <c r="L647" s="24"/>
      <c r="M647" s="24"/>
      <c r="N647" s="24"/>
      <c r="O647" s="24"/>
    </row>
    <row r="648" spans="1:15" s="18" customFormat="1" ht="15" customHeight="1" x14ac:dyDescent="0.25">
      <c r="A648" s="21" t="s">
        <v>890</v>
      </c>
      <c r="B648" s="50" t="s">
        <v>760</v>
      </c>
      <c r="C648" s="21" t="s">
        <v>46</v>
      </c>
      <c r="D648" s="19" t="s">
        <v>46</v>
      </c>
      <c r="E648" s="186">
        <v>62160</v>
      </c>
      <c r="F648" s="28">
        <v>14763</v>
      </c>
      <c r="G648" s="3">
        <v>2590</v>
      </c>
      <c r="H648" s="122">
        <v>24</v>
      </c>
      <c r="I648" s="112"/>
      <c r="L648" s="24"/>
      <c r="M648" s="24"/>
      <c r="N648" s="24"/>
      <c r="O648" s="24"/>
    </row>
    <row r="649" spans="1:15" s="18" customFormat="1" ht="15" customHeight="1" x14ac:dyDescent="0.25">
      <c r="A649" s="21" t="s">
        <v>891</v>
      </c>
      <c r="B649" s="50" t="s">
        <v>761</v>
      </c>
      <c r="C649" s="21" t="s">
        <v>46</v>
      </c>
      <c r="D649" s="19" t="s">
        <v>46</v>
      </c>
      <c r="E649" s="186">
        <v>72720</v>
      </c>
      <c r="F649" s="28">
        <v>17271</v>
      </c>
      <c r="G649" s="3">
        <v>3030</v>
      </c>
      <c r="H649" s="122">
        <v>24</v>
      </c>
      <c r="I649" s="112"/>
      <c r="L649" s="24"/>
      <c r="M649" s="24"/>
      <c r="N649" s="24"/>
      <c r="O649" s="24"/>
    </row>
    <row r="650" spans="1:15" s="18" customFormat="1" ht="15" customHeight="1" x14ac:dyDescent="0.25">
      <c r="A650" s="21" t="s">
        <v>892</v>
      </c>
      <c r="B650" s="50" t="s">
        <v>752</v>
      </c>
      <c r="C650" s="21" t="s">
        <v>46</v>
      </c>
      <c r="D650" s="19" t="s">
        <v>46</v>
      </c>
      <c r="E650" s="186">
        <v>50760</v>
      </c>
      <c r="F650" s="28">
        <v>8037</v>
      </c>
      <c r="G650" s="3">
        <v>1410</v>
      </c>
      <c r="H650" s="122">
        <v>36</v>
      </c>
      <c r="I650" s="112"/>
      <c r="L650" s="24"/>
      <c r="M650" s="24"/>
      <c r="N650" s="24"/>
      <c r="O650" s="24"/>
    </row>
    <row r="651" spans="1:15" s="18" customFormat="1" ht="15" customHeight="1" x14ac:dyDescent="0.25">
      <c r="A651" s="21" t="s">
        <v>1273</v>
      </c>
      <c r="B651" s="50" t="s">
        <v>753</v>
      </c>
      <c r="C651" s="21" t="s">
        <v>46</v>
      </c>
      <c r="D651" s="19" t="s">
        <v>46</v>
      </c>
      <c r="E651" s="186">
        <v>68040</v>
      </c>
      <c r="F651" s="28">
        <v>10773</v>
      </c>
      <c r="G651" s="3">
        <v>1890</v>
      </c>
      <c r="H651" s="122">
        <v>36</v>
      </c>
      <c r="I651" s="112"/>
      <c r="L651" s="24"/>
      <c r="M651" s="24"/>
      <c r="N651" s="24"/>
      <c r="O651" s="24"/>
    </row>
    <row r="652" spans="1:15" s="18" customFormat="1" ht="15" customHeight="1" x14ac:dyDescent="0.25">
      <c r="A652" s="21" t="s">
        <v>1274</v>
      </c>
      <c r="B652" s="50" t="s">
        <v>762</v>
      </c>
      <c r="C652" s="21" t="s">
        <v>46</v>
      </c>
      <c r="D652" s="19" t="s">
        <v>46</v>
      </c>
      <c r="E652" s="186">
        <v>57120</v>
      </c>
      <c r="F652" s="28">
        <v>13566</v>
      </c>
      <c r="G652" s="3">
        <v>2380</v>
      </c>
      <c r="H652" s="122">
        <v>24</v>
      </c>
      <c r="I652" s="112"/>
      <c r="L652" s="24"/>
      <c r="M652" s="24"/>
      <c r="N652" s="24"/>
      <c r="O652" s="24"/>
    </row>
    <row r="653" spans="1:15" s="18" customFormat="1" ht="15" customHeight="1" x14ac:dyDescent="0.25">
      <c r="A653" s="21" t="s">
        <v>1275</v>
      </c>
      <c r="B653" s="50" t="s">
        <v>763</v>
      </c>
      <c r="C653" s="21" t="s">
        <v>46</v>
      </c>
      <c r="D653" s="19" t="s">
        <v>46</v>
      </c>
      <c r="E653" s="186">
        <v>67440</v>
      </c>
      <c r="F653" s="28">
        <v>16017</v>
      </c>
      <c r="G653" s="3">
        <v>2810</v>
      </c>
      <c r="H653" s="122">
        <v>24</v>
      </c>
      <c r="I653" s="112"/>
      <c r="L653" s="24"/>
      <c r="M653" s="24"/>
      <c r="N653" s="24"/>
      <c r="O653" s="24"/>
    </row>
    <row r="654" spans="1:15" s="18" customFormat="1" ht="15" customHeight="1" x14ac:dyDescent="0.25">
      <c r="A654" s="21" t="s">
        <v>1276</v>
      </c>
      <c r="B654" s="50" t="s">
        <v>764</v>
      </c>
      <c r="C654" s="21" t="s">
        <v>46</v>
      </c>
      <c r="D654" s="19" t="s">
        <v>46</v>
      </c>
      <c r="E654" s="186">
        <v>59760</v>
      </c>
      <c r="F654" s="28">
        <v>14193</v>
      </c>
      <c r="G654" s="3">
        <v>2490</v>
      </c>
      <c r="H654" s="122">
        <v>24</v>
      </c>
      <c r="I654" s="112"/>
      <c r="L654" s="24"/>
      <c r="M654" s="24"/>
      <c r="N654" s="24"/>
      <c r="O654" s="24"/>
    </row>
    <row r="655" spans="1:15" s="18" customFormat="1" ht="15" customHeight="1" x14ac:dyDescent="0.25">
      <c r="A655" s="21" t="s">
        <v>1277</v>
      </c>
      <c r="B655" s="50" t="s">
        <v>765</v>
      </c>
      <c r="C655" s="21" t="s">
        <v>46</v>
      </c>
      <c r="D655" s="19" t="s">
        <v>46</v>
      </c>
      <c r="E655" s="186">
        <v>69120</v>
      </c>
      <c r="F655" s="28">
        <v>16416</v>
      </c>
      <c r="G655" s="3">
        <v>2880</v>
      </c>
      <c r="H655" s="122">
        <v>24</v>
      </c>
      <c r="I655" s="112"/>
      <c r="L655" s="24"/>
      <c r="M655" s="24"/>
      <c r="N655" s="24"/>
      <c r="O655" s="24"/>
    </row>
    <row r="656" spans="1:15" s="18" customFormat="1" ht="15" customHeight="1" x14ac:dyDescent="0.25">
      <c r="A656" s="21" t="s">
        <v>1278</v>
      </c>
      <c r="B656" s="50" t="s">
        <v>754</v>
      </c>
      <c r="C656" s="21" t="s">
        <v>46</v>
      </c>
      <c r="D656" s="19" t="s">
        <v>46</v>
      </c>
      <c r="E656" s="186">
        <v>118800</v>
      </c>
      <c r="F656" s="28">
        <v>18810</v>
      </c>
      <c r="G656" s="3">
        <v>3300</v>
      </c>
      <c r="H656" s="122">
        <v>36</v>
      </c>
      <c r="I656" s="112"/>
      <c r="L656" s="24"/>
      <c r="M656" s="24"/>
      <c r="N656" s="24"/>
      <c r="O656" s="24"/>
    </row>
    <row r="657" spans="1:15" s="18" customFormat="1" ht="15" customHeight="1" x14ac:dyDescent="0.25">
      <c r="A657" s="21" t="s">
        <v>1279</v>
      </c>
      <c r="B657" s="50" t="s">
        <v>755</v>
      </c>
      <c r="C657" s="21" t="s">
        <v>46</v>
      </c>
      <c r="D657" s="19" t="s">
        <v>46</v>
      </c>
      <c r="E657" s="186">
        <v>140400</v>
      </c>
      <c r="F657" s="28">
        <v>22230</v>
      </c>
      <c r="G657" s="3">
        <v>3900</v>
      </c>
      <c r="H657" s="122">
        <v>36</v>
      </c>
      <c r="I657" s="112"/>
      <c r="L657" s="24"/>
      <c r="M657" s="24"/>
      <c r="N657" s="24"/>
      <c r="O657" s="24"/>
    </row>
    <row r="658" spans="1:15" s="18" customFormat="1" ht="15" customHeight="1" x14ac:dyDescent="0.25">
      <c r="A658" s="21" t="s">
        <v>1280</v>
      </c>
      <c r="B658" s="50" t="s">
        <v>766</v>
      </c>
      <c r="C658" s="21" t="s">
        <v>46</v>
      </c>
      <c r="D658" s="19" t="s">
        <v>46</v>
      </c>
      <c r="E658" s="186">
        <v>65040</v>
      </c>
      <c r="F658" s="28">
        <v>15447</v>
      </c>
      <c r="G658" s="3">
        <v>2710</v>
      </c>
      <c r="H658" s="122">
        <v>24</v>
      </c>
      <c r="I658" s="112"/>
      <c r="L658" s="24"/>
      <c r="M658" s="24"/>
      <c r="N658" s="24"/>
      <c r="O658" s="24"/>
    </row>
    <row r="659" spans="1:15" s="18" customFormat="1" ht="15" customHeight="1" x14ac:dyDescent="0.25">
      <c r="A659" s="21" t="s">
        <v>1281</v>
      </c>
      <c r="B659" s="50" t="s">
        <v>767</v>
      </c>
      <c r="C659" s="21" t="s">
        <v>46</v>
      </c>
      <c r="D659" s="19" t="s">
        <v>46</v>
      </c>
      <c r="E659" s="186">
        <v>75360</v>
      </c>
      <c r="F659" s="28">
        <v>17898</v>
      </c>
      <c r="G659" s="3">
        <v>3140</v>
      </c>
      <c r="H659" s="122">
        <v>24</v>
      </c>
      <c r="I659" s="112"/>
      <c r="L659" s="24"/>
      <c r="M659" s="24"/>
      <c r="N659" s="24"/>
      <c r="O659" s="24"/>
    </row>
    <row r="660" spans="1:15" s="18" customFormat="1" ht="15" customHeight="1" x14ac:dyDescent="0.25">
      <c r="A660" s="21" t="s">
        <v>1282</v>
      </c>
      <c r="B660" s="50" t="s">
        <v>768</v>
      </c>
      <c r="C660" s="21" t="s">
        <v>46</v>
      </c>
      <c r="D660" s="19" t="s">
        <v>46</v>
      </c>
      <c r="E660" s="186">
        <v>25920</v>
      </c>
      <c r="F660" s="28">
        <v>6156</v>
      </c>
      <c r="G660" s="3">
        <v>1080</v>
      </c>
      <c r="H660" s="122">
        <v>24</v>
      </c>
      <c r="I660" s="112"/>
      <c r="L660" s="24"/>
      <c r="M660" s="24"/>
      <c r="N660" s="24"/>
      <c r="O660" s="24"/>
    </row>
    <row r="661" spans="1:15" s="18" customFormat="1" ht="15" customHeight="1" x14ac:dyDescent="0.25">
      <c r="A661" s="21" t="s">
        <v>1283</v>
      </c>
      <c r="B661" s="50" t="s">
        <v>769</v>
      </c>
      <c r="C661" s="21" t="s">
        <v>46</v>
      </c>
      <c r="D661" s="19" t="s">
        <v>46</v>
      </c>
      <c r="E661" s="186">
        <v>45360</v>
      </c>
      <c r="F661" s="28">
        <v>10773</v>
      </c>
      <c r="G661" s="3">
        <v>1890</v>
      </c>
      <c r="H661" s="122">
        <v>24</v>
      </c>
      <c r="I661" s="213"/>
      <c r="L661" s="24"/>
      <c r="M661" s="24"/>
      <c r="N661" s="24"/>
      <c r="O661" s="24"/>
    </row>
    <row r="662" spans="1:15" s="18" customFormat="1" ht="15" customHeight="1" x14ac:dyDescent="0.25">
      <c r="A662" s="21" t="s">
        <v>1284</v>
      </c>
      <c r="B662" s="50" t="s">
        <v>770</v>
      </c>
      <c r="C662" s="21" t="s">
        <v>46</v>
      </c>
      <c r="D662" s="19" t="s">
        <v>46</v>
      </c>
      <c r="E662" s="186">
        <v>52080</v>
      </c>
      <c r="F662" s="28">
        <v>12369</v>
      </c>
      <c r="G662" s="3">
        <v>2170</v>
      </c>
      <c r="H662" s="122">
        <v>24</v>
      </c>
      <c r="I662" s="213"/>
      <c r="L662" s="24"/>
      <c r="M662" s="24"/>
      <c r="N662" s="24"/>
      <c r="O662" s="24"/>
    </row>
    <row r="663" spans="1:15" s="18" customFormat="1" ht="15" customHeight="1" x14ac:dyDescent="0.25">
      <c r="A663" s="21" t="s">
        <v>1285</v>
      </c>
      <c r="B663" s="50" t="s">
        <v>771</v>
      </c>
      <c r="C663" s="21" t="s">
        <v>46</v>
      </c>
      <c r="D663" s="19" t="s">
        <v>46</v>
      </c>
      <c r="E663" s="186">
        <v>52080</v>
      </c>
      <c r="F663" s="28">
        <v>12369</v>
      </c>
      <c r="G663" s="3">
        <v>2170</v>
      </c>
      <c r="H663" s="122">
        <v>24</v>
      </c>
      <c r="I663" s="112"/>
      <c r="L663" s="24"/>
      <c r="M663" s="24"/>
      <c r="N663" s="24"/>
      <c r="O663" s="24"/>
    </row>
    <row r="664" spans="1:15" s="18" customFormat="1" ht="15" customHeight="1" x14ac:dyDescent="0.25">
      <c r="A664" s="21" t="s">
        <v>1286</v>
      </c>
      <c r="B664" s="50" t="s">
        <v>772</v>
      </c>
      <c r="C664" s="21" t="s">
        <v>46</v>
      </c>
      <c r="D664" s="19" t="s">
        <v>46</v>
      </c>
      <c r="E664" s="186">
        <v>67440</v>
      </c>
      <c r="F664" s="28">
        <v>16017</v>
      </c>
      <c r="G664" s="3">
        <v>2810</v>
      </c>
      <c r="H664" s="122">
        <v>24</v>
      </c>
      <c r="I664" s="112"/>
      <c r="L664" s="24"/>
      <c r="M664" s="24"/>
      <c r="N664" s="24"/>
      <c r="O664" s="24"/>
    </row>
    <row r="665" spans="1:15" s="18" customFormat="1" ht="15" customHeight="1" x14ac:dyDescent="0.25">
      <c r="A665" s="21" t="s">
        <v>1287</v>
      </c>
      <c r="B665" s="50" t="s">
        <v>773</v>
      </c>
      <c r="C665" s="21" t="s">
        <v>46</v>
      </c>
      <c r="D665" s="19" t="s">
        <v>46</v>
      </c>
      <c r="E665" s="186">
        <v>80640</v>
      </c>
      <c r="F665" s="28">
        <v>19152</v>
      </c>
      <c r="G665" s="3">
        <v>3360</v>
      </c>
      <c r="H665" s="122">
        <v>24</v>
      </c>
      <c r="I665" s="41"/>
      <c r="J665" s="94"/>
      <c r="K665" s="24"/>
      <c r="L665" s="24"/>
      <c r="M665" s="24"/>
      <c r="N665" s="24"/>
      <c r="O665" s="24"/>
    </row>
    <row r="666" spans="1:15" s="18" customFormat="1" ht="15" customHeight="1" x14ac:dyDescent="0.25">
      <c r="A666" s="21"/>
      <c r="B666" s="50"/>
      <c r="C666" s="25"/>
      <c r="D666" s="37"/>
      <c r="E666" s="212"/>
      <c r="F666" s="28"/>
      <c r="G666" s="3"/>
      <c r="H666" s="122"/>
      <c r="I666" s="41"/>
      <c r="J666" s="94"/>
      <c r="K666" s="24"/>
      <c r="L666" s="24"/>
      <c r="M666" s="24"/>
      <c r="N666" s="24"/>
      <c r="O666" s="24"/>
    </row>
    <row r="667" spans="1:15" s="18" customFormat="1" ht="25.5" customHeight="1" x14ac:dyDescent="0.25">
      <c r="A667" s="14" t="s">
        <v>994</v>
      </c>
      <c r="B667" s="214" t="s">
        <v>777</v>
      </c>
      <c r="C667" s="214"/>
      <c r="D667" s="68"/>
      <c r="E667" s="207" t="s">
        <v>778</v>
      </c>
      <c r="F667" s="207" t="s">
        <v>732</v>
      </c>
      <c r="G667" s="207" t="s">
        <v>779</v>
      </c>
      <c r="H667" s="207" t="s">
        <v>446</v>
      </c>
      <c r="I667" s="122"/>
      <c r="J667" s="60"/>
      <c r="K667" s="24"/>
      <c r="L667" s="24"/>
      <c r="M667" s="24"/>
      <c r="N667" s="24"/>
      <c r="O667" s="24"/>
    </row>
    <row r="668" spans="1:15" s="18" customFormat="1" ht="15" customHeight="1" x14ac:dyDescent="0.25">
      <c r="A668" s="21" t="s">
        <v>995</v>
      </c>
      <c r="B668" s="48" t="s">
        <v>775</v>
      </c>
      <c r="C668" s="21" t="s">
        <v>46</v>
      </c>
      <c r="D668" s="19" t="s">
        <v>46</v>
      </c>
      <c r="E668" s="186">
        <v>26880</v>
      </c>
      <c r="F668" s="28">
        <f>E668/4*0.95</f>
        <v>6384</v>
      </c>
      <c r="G668" s="28">
        <v>1120</v>
      </c>
      <c r="H668" s="122">
        <v>24</v>
      </c>
      <c r="I668" s="112"/>
      <c r="L668" s="24"/>
      <c r="M668" s="24"/>
      <c r="N668" s="24"/>
      <c r="O668" s="24"/>
    </row>
    <row r="669" spans="1:15" s="18" customFormat="1" ht="15" customHeight="1" x14ac:dyDescent="0.25">
      <c r="A669" s="21" t="s">
        <v>996</v>
      </c>
      <c r="B669" s="48" t="s">
        <v>776</v>
      </c>
      <c r="C669" s="21" t="s">
        <v>46</v>
      </c>
      <c r="D669" s="19" t="s">
        <v>46</v>
      </c>
      <c r="E669" s="186">
        <v>37680</v>
      </c>
      <c r="F669" s="28">
        <f t="shared" ref="F669:F695" si="324">E669/4*0.95</f>
        <v>8949</v>
      </c>
      <c r="G669" s="28">
        <v>1570</v>
      </c>
      <c r="H669" s="122">
        <v>24</v>
      </c>
      <c r="I669" s="112"/>
      <c r="L669" s="24"/>
      <c r="M669" s="24"/>
      <c r="N669" s="24"/>
      <c r="O669" s="24"/>
    </row>
    <row r="670" spans="1:15" s="18" customFormat="1" ht="15" customHeight="1" x14ac:dyDescent="0.25">
      <c r="A670" s="21" t="s">
        <v>997</v>
      </c>
      <c r="B670" s="48" t="s">
        <v>750</v>
      </c>
      <c r="C670" s="21" t="s">
        <v>46</v>
      </c>
      <c r="D670" s="19" t="s">
        <v>46</v>
      </c>
      <c r="E670" s="186">
        <v>109920</v>
      </c>
      <c r="F670" s="28">
        <f>E670/8*0.95</f>
        <v>13053</v>
      </c>
      <c r="G670" s="28">
        <v>2290</v>
      </c>
      <c r="H670" s="122">
        <v>48</v>
      </c>
      <c r="I670" s="112"/>
      <c r="L670" s="24"/>
      <c r="M670" s="24"/>
      <c r="N670" s="24"/>
      <c r="O670" s="24"/>
    </row>
    <row r="671" spans="1:15" s="18" customFormat="1" ht="15" customHeight="1" x14ac:dyDescent="0.25">
      <c r="A671" s="21" t="s">
        <v>998</v>
      </c>
      <c r="B671" s="48" t="s">
        <v>751</v>
      </c>
      <c r="C671" s="21" t="s">
        <v>46</v>
      </c>
      <c r="D671" s="19" t="s">
        <v>46</v>
      </c>
      <c r="E671" s="186">
        <v>141600</v>
      </c>
      <c r="F671" s="28">
        <f>E671/8*0.95</f>
        <v>16815</v>
      </c>
      <c r="G671" s="28">
        <v>2950</v>
      </c>
      <c r="H671" s="122">
        <v>48</v>
      </c>
      <c r="I671" s="112"/>
      <c r="L671" s="24"/>
      <c r="M671" s="24"/>
      <c r="N671" s="24"/>
      <c r="O671" s="24"/>
    </row>
    <row r="672" spans="1:15" s="18" customFormat="1" ht="15" customHeight="1" x14ac:dyDescent="0.25">
      <c r="A672" s="21" t="s">
        <v>999</v>
      </c>
      <c r="B672" s="48" t="s">
        <v>756</v>
      </c>
      <c r="C672" s="21" t="s">
        <v>46</v>
      </c>
      <c r="D672" s="19" t="s">
        <v>46</v>
      </c>
      <c r="E672" s="186">
        <v>59040</v>
      </c>
      <c r="F672" s="28">
        <f t="shared" si="324"/>
        <v>14022</v>
      </c>
      <c r="G672" s="28">
        <v>2460</v>
      </c>
      <c r="H672" s="122">
        <v>24</v>
      </c>
      <c r="I672" s="112"/>
      <c r="L672" s="24"/>
      <c r="M672" s="24"/>
      <c r="N672" s="24"/>
      <c r="O672" s="24"/>
    </row>
    <row r="673" spans="1:15" s="18" customFormat="1" ht="15" customHeight="1" x14ac:dyDescent="0.25">
      <c r="A673" s="21" t="s">
        <v>1000</v>
      </c>
      <c r="B673" s="48" t="s">
        <v>757</v>
      </c>
      <c r="C673" s="21" t="s">
        <v>46</v>
      </c>
      <c r="D673" s="19" t="s">
        <v>46</v>
      </c>
      <c r="E673" s="186">
        <v>68640</v>
      </c>
      <c r="F673" s="28">
        <f t="shared" si="324"/>
        <v>16302</v>
      </c>
      <c r="G673" s="28">
        <v>2860</v>
      </c>
      <c r="H673" s="122">
        <v>24</v>
      </c>
      <c r="I673" s="112"/>
      <c r="L673" s="24"/>
      <c r="M673" s="24"/>
      <c r="N673" s="24"/>
      <c r="O673" s="24"/>
    </row>
    <row r="674" spans="1:15" s="18" customFormat="1" ht="15" customHeight="1" x14ac:dyDescent="0.25">
      <c r="A674" s="21" t="s">
        <v>1001</v>
      </c>
      <c r="B674" s="48" t="s">
        <v>758</v>
      </c>
      <c r="C674" s="21" t="s">
        <v>46</v>
      </c>
      <c r="D674" s="19" t="s">
        <v>46</v>
      </c>
      <c r="E674" s="186">
        <v>26880</v>
      </c>
      <c r="F674" s="28">
        <f t="shared" si="324"/>
        <v>6384</v>
      </c>
      <c r="G674" s="28">
        <v>1120</v>
      </c>
      <c r="H674" s="122">
        <v>24</v>
      </c>
      <c r="I674" s="112"/>
      <c r="L674" s="24"/>
      <c r="M674" s="24"/>
      <c r="N674" s="24"/>
      <c r="O674" s="24"/>
    </row>
    <row r="675" spans="1:15" s="18" customFormat="1" ht="15" customHeight="1" x14ac:dyDescent="0.25">
      <c r="A675" s="21" t="s">
        <v>1002</v>
      </c>
      <c r="B675" s="48" t="s">
        <v>759</v>
      </c>
      <c r="C675" s="21" t="s">
        <v>46</v>
      </c>
      <c r="D675" s="19" t="s">
        <v>46</v>
      </c>
      <c r="E675" s="186">
        <v>47280</v>
      </c>
      <c r="F675" s="28">
        <f t="shared" si="324"/>
        <v>11229</v>
      </c>
      <c r="G675" s="28">
        <v>1970</v>
      </c>
      <c r="H675" s="122">
        <v>24</v>
      </c>
      <c r="I675" s="112"/>
      <c r="L675" s="24"/>
      <c r="M675" s="24"/>
      <c r="N675" s="24"/>
      <c r="O675" s="24"/>
    </row>
    <row r="676" spans="1:15" s="18" customFormat="1" ht="15" customHeight="1" x14ac:dyDescent="0.25">
      <c r="A676" s="21" t="s">
        <v>1003</v>
      </c>
      <c r="B676" s="48" t="s">
        <v>760</v>
      </c>
      <c r="C676" s="21" t="s">
        <v>46</v>
      </c>
      <c r="D676" s="19" t="s">
        <v>46</v>
      </c>
      <c r="E676" s="186">
        <v>64800</v>
      </c>
      <c r="F676" s="28">
        <f t="shared" si="324"/>
        <v>15390</v>
      </c>
      <c r="G676" s="28">
        <v>2700</v>
      </c>
      <c r="H676" s="122">
        <v>24</v>
      </c>
      <c r="I676" s="112"/>
      <c r="L676" s="24"/>
      <c r="M676" s="24"/>
      <c r="N676" s="24"/>
      <c r="O676" s="24"/>
    </row>
    <row r="677" spans="1:15" s="18" customFormat="1" ht="15" customHeight="1" x14ac:dyDescent="0.25">
      <c r="A677" s="21" t="s">
        <v>1004</v>
      </c>
      <c r="B677" s="48" t="s">
        <v>761</v>
      </c>
      <c r="C677" s="21" t="s">
        <v>46</v>
      </c>
      <c r="D677" s="19" t="s">
        <v>46</v>
      </c>
      <c r="E677" s="186">
        <v>75600</v>
      </c>
      <c r="F677" s="28">
        <f t="shared" si="324"/>
        <v>17955</v>
      </c>
      <c r="G677" s="28">
        <v>3150</v>
      </c>
      <c r="H677" s="122">
        <v>24</v>
      </c>
      <c r="I677" s="112"/>
      <c r="L677" s="24"/>
      <c r="M677" s="24"/>
      <c r="N677" s="24"/>
      <c r="O677" s="24"/>
    </row>
    <row r="678" spans="1:15" s="18" customFormat="1" ht="15" customHeight="1" x14ac:dyDescent="0.25">
      <c r="A678" s="21" t="s">
        <v>1461</v>
      </c>
      <c r="B678" s="48" t="s">
        <v>752</v>
      </c>
      <c r="C678" s="21" t="s">
        <v>46</v>
      </c>
      <c r="D678" s="19" t="s">
        <v>46</v>
      </c>
      <c r="E678" s="186">
        <v>52920</v>
      </c>
      <c r="F678" s="28">
        <f>E678/6*0.95</f>
        <v>8379</v>
      </c>
      <c r="G678" s="28">
        <v>1470</v>
      </c>
      <c r="H678" s="122">
        <v>36</v>
      </c>
      <c r="I678" s="112"/>
      <c r="L678" s="24"/>
      <c r="M678" s="24"/>
      <c r="N678" s="24"/>
      <c r="O678" s="24"/>
    </row>
    <row r="679" spans="1:15" s="18" customFormat="1" ht="15" customHeight="1" x14ac:dyDescent="0.25">
      <c r="A679" s="21" t="s">
        <v>1462</v>
      </c>
      <c r="B679" s="48" t="s">
        <v>753</v>
      </c>
      <c r="C679" s="21" t="s">
        <v>46</v>
      </c>
      <c r="D679" s="19" t="s">
        <v>46</v>
      </c>
      <c r="E679" s="186">
        <v>70920</v>
      </c>
      <c r="F679" s="28">
        <f>E679/6*0.95</f>
        <v>11229</v>
      </c>
      <c r="G679" s="28">
        <v>1970</v>
      </c>
      <c r="H679" s="122">
        <v>36</v>
      </c>
      <c r="I679" s="112"/>
      <c r="L679" s="24"/>
      <c r="M679" s="24"/>
      <c r="N679" s="24"/>
      <c r="O679" s="24"/>
    </row>
    <row r="680" spans="1:15" s="18" customFormat="1" ht="15" customHeight="1" x14ac:dyDescent="0.25">
      <c r="A680" s="21" t="s">
        <v>1463</v>
      </c>
      <c r="B680" s="48" t="s">
        <v>762</v>
      </c>
      <c r="C680" s="21" t="s">
        <v>46</v>
      </c>
      <c r="D680" s="19" t="s">
        <v>46</v>
      </c>
      <c r="E680" s="186">
        <v>59760</v>
      </c>
      <c r="F680" s="28">
        <f t="shared" si="324"/>
        <v>14193</v>
      </c>
      <c r="G680" s="28">
        <v>2490</v>
      </c>
      <c r="H680" s="122">
        <v>24</v>
      </c>
      <c r="I680" s="112"/>
      <c r="L680" s="24"/>
      <c r="M680" s="24"/>
      <c r="N680" s="24"/>
      <c r="O680" s="24"/>
    </row>
    <row r="681" spans="1:15" s="18" customFormat="1" ht="15" customHeight="1" x14ac:dyDescent="0.25">
      <c r="A681" s="21" t="s">
        <v>1464</v>
      </c>
      <c r="B681" s="48" t="s">
        <v>763</v>
      </c>
      <c r="C681" s="21" t="s">
        <v>46</v>
      </c>
      <c r="D681" s="19" t="s">
        <v>46</v>
      </c>
      <c r="E681" s="186">
        <v>70800</v>
      </c>
      <c r="F681" s="28">
        <f t="shared" si="324"/>
        <v>16815</v>
      </c>
      <c r="G681" s="28">
        <v>2950</v>
      </c>
      <c r="H681" s="122">
        <v>24</v>
      </c>
      <c r="I681" s="112"/>
      <c r="L681" s="24"/>
      <c r="M681" s="24"/>
      <c r="N681" s="24"/>
      <c r="O681" s="24"/>
    </row>
    <row r="682" spans="1:15" s="18" customFormat="1" ht="15" customHeight="1" x14ac:dyDescent="0.25">
      <c r="A682" s="21" t="s">
        <v>1465</v>
      </c>
      <c r="B682" s="48" t="s">
        <v>764</v>
      </c>
      <c r="C682" s="21" t="s">
        <v>46</v>
      </c>
      <c r="D682" s="19" t="s">
        <v>46</v>
      </c>
      <c r="E682" s="186">
        <v>62400</v>
      </c>
      <c r="F682" s="28">
        <f t="shared" si="324"/>
        <v>14820</v>
      </c>
      <c r="G682" s="28">
        <v>2600</v>
      </c>
      <c r="H682" s="122">
        <v>24</v>
      </c>
      <c r="I682" s="112"/>
      <c r="L682" s="24"/>
      <c r="M682" s="24"/>
      <c r="N682" s="24"/>
      <c r="O682" s="24"/>
    </row>
    <row r="683" spans="1:15" s="18" customFormat="1" ht="15" customHeight="1" x14ac:dyDescent="0.25">
      <c r="A683" s="21" t="s">
        <v>1466</v>
      </c>
      <c r="B683" s="48" t="s">
        <v>765</v>
      </c>
      <c r="C683" s="21" t="s">
        <v>46</v>
      </c>
      <c r="D683" s="19" t="s">
        <v>46</v>
      </c>
      <c r="E683" s="186">
        <v>72000</v>
      </c>
      <c r="F683" s="28">
        <f t="shared" si="324"/>
        <v>17100</v>
      </c>
      <c r="G683" s="28">
        <v>3000</v>
      </c>
      <c r="H683" s="122">
        <v>24</v>
      </c>
      <c r="I683" s="112"/>
      <c r="L683" s="24"/>
      <c r="M683" s="24"/>
      <c r="N683" s="24"/>
      <c r="O683" s="24"/>
    </row>
    <row r="684" spans="1:15" s="18" customFormat="1" ht="15" customHeight="1" x14ac:dyDescent="0.25">
      <c r="A684" s="21" t="s">
        <v>1467</v>
      </c>
      <c r="B684" s="48" t="s">
        <v>754</v>
      </c>
      <c r="C684" s="21" t="s">
        <v>46</v>
      </c>
      <c r="D684" s="19" t="s">
        <v>46</v>
      </c>
      <c r="E684" s="186">
        <v>123480</v>
      </c>
      <c r="F684" s="28">
        <f>E684/6*0.95</f>
        <v>19551</v>
      </c>
      <c r="G684" s="28">
        <v>3430</v>
      </c>
      <c r="H684" s="122">
        <v>36</v>
      </c>
      <c r="I684" s="112"/>
      <c r="L684" s="24"/>
      <c r="M684" s="24"/>
      <c r="N684" s="24"/>
      <c r="O684" s="24"/>
    </row>
    <row r="685" spans="1:15" s="18" customFormat="1" ht="15" customHeight="1" x14ac:dyDescent="0.25">
      <c r="A685" s="21" t="s">
        <v>1468</v>
      </c>
      <c r="B685" s="48" t="s">
        <v>755</v>
      </c>
      <c r="C685" s="21" t="s">
        <v>46</v>
      </c>
      <c r="D685" s="19" t="s">
        <v>46</v>
      </c>
      <c r="E685" s="186">
        <v>146160</v>
      </c>
      <c r="F685" s="28">
        <f>E685/6*0.95</f>
        <v>23142</v>
      </c>
      <c r="G685" s="28">
        <v>4060</v>
      </c>
      <c r="H685" s="122">
        <v>36</v>
      </c>
      <c r="I685" s="112"/>
      <c r="L685" s="24"/>
      <c r="M685" s="24"/>
      <c r="N685" s="24"/>
      <c r="O685" s="24"/>
    </row>
    <row r="686" spans="1:15" s="18" customFormat="1" ht="15" customHeight="1" x14ac:dyDescent="0.25">
      <c r="A686" s="21" t="s">
        <v>1469</v>
      </c>
      <c r="B686" s="48" t="s">
        <v>766</v>
      </c>
      <c r="C686" s="21" t="s">
        <v>46</v>
      </c>
      <c r="D686" s="19" t="s">
        <v>46</v>
      </c>
      <c r="E686" s="186">
        <v>68400</v>
      </c>
      <c r="F686" s="28">
        <f t="shared" si="324"/>
        <v>16245</v>
      </c>
      <c r="G686" s="28">
        <v>2850</v>
      </c>
      <c r="H686" s="122">
        <v>24</v>
      </c>
      <c r="I686" s="112"/>
      <c r="L686" s="24"/>
      <c r="M686" s="24"/>
      <c r="N686" s="24"/>
      <c r="O686" s="24"/>
    </row>
    <row r="687" spans="1:15" s="18" customFormat="1" ht="15" customHeight="1" x14ac:dyDescent="0.25">
      <c r="A687" s="21" t="s">
        <v>1470</v>
      </c>
      <c r="B687" s="48" t="s">
        <v>767</v>
      </c>
      <c r="C687" s="21" t="s">
        <v>46</v>
      </c>
      <c r="D687" s="19" t="s">
        <v>46</v>
      </c>
      <c r="E687" s="186">
        <v>78480</v>
      </c>
      <c r="F687" s="28">
        <f t="shared" si="324"/>
        <v>18639</v>
      </c>
      <c r="G687" s="28">
        <v>3270</v>
      </c>
      <c r="H687" s="122">
        <v>24</v>
      </c>
      <c r="I687" s="112"/>
      <c r="L687" s="24"/>
      <c r="M687" s="24"/>
      <c r="N687" s="24"/>
      <c r="O687" s="24"/>
    </row>
    <row r="688" spans="1:15" s="18" customFormat="1" ht="15" customHeight="1" x14ac:dyDescent="0.25">
      <c r="A688" s="21" t="s">
        <v>1471</v>
      </c>
      <c r="B688" s="48" t="s">
        <v>768</v>
      </c>
      <c r="C688" s="21" t="s">
        <v>46</v>
      </c>
      <c r="D688" s="19" t="s">
        <v>46</v>
      </c>
      <c r="E688" s="186">
        <v>26880</v>
      </c>
      <c r="F688" s="28">
        <f t="shared" si="324"/>
        <v>6384</v>
      </c>
      <c r="G688" s="28">
        <v>1120</v>
      </c>
      <c r="H688" s="122">
        <v>24</v>
      </c>
      <c r="I688" s="112"/>
      <c r="L688" s="24"/>
      <c r="M688" s="24"/>
      <c r="N688" s="24"/>
      <c r="O688" s="24"/>
    </row>
    <row r="689" spans="1:15" s="18" customFormat="1" ht="15" customHeight="1" x14ac:dyDescent="0.25">
      <c r="A689" s="21" t="s">
        <v>1472</v>
      </c>
      <c r="B689" s="48" t="s">
        <v>769</v>
      </c>
      <c r="C689" s="21" t="s">
        <v>46</v>
      </c>
      <c r="D689" s="19" t="s">
        <v>46</v>
      </c>
      <c r="E689" s="186">
        <v>47280</v>
      </c>
      <c r="F689" s="28">
        <f t="shared" si="324"/>
        <v>11229</v>
      </c>
      <c r="G689" s="28">
        <v>1970</v>
      </c>
      <c r="H689" s="122">
        <v>24</v>
      </c>
      <c r="I689" s="213"/>
      <c r="L689" s="24"/>
      <c r="M689" s="24"/>
      <c r="N689" s="24"/>
      <c r="O689" s="24"/>
    </row>
    <row r="690" spans="1:15" s="18" customFormat="1" ht="15" customHeight="1" x14ac:dyDescent="0.25">
      <c r="A690" s="21" t="s">
        <v>1473</v>
      </c>
      <c r="B690" s="48" t="s">
        <v>770</v>
      </c>
      <c r="C690" s="21" t="s">
        <v>46</v>
      </c>
      <c r="D690" s="19" t="s">
        <v>46</v>
      </c>
      <c r="E690" s="186">
        <v>54240</v>
      </c>
      <c r="F690" s="28">
        <f t="shared" si="324"/>
        <v>12882</v>
      </c>
      <c r="G690" s="28">
        <v>2260</v>
      </c>
      <c r="H690" s="122">
        <v>24</v>
      </c>
      <c r="I690" s="213"/>
      <c r="L690" s="24"/>
      <c r="M690" s="24"/>
      <c r="N690" s="24"/>
      <c r="O690" s="24"/>
    </row>
    <row r="691" spans="1:15" s="18" customFormat="1" ht="15" customHeight="1" x14ac:dyDescent="0.25">
      <c r="A691" s="21" t="s">
        <v>1474</v>
      </c>
      <c r="B691" s="48" t="s">
        <v>771</v>
      </c>
      <c r="C691" s="21" t="s">
        <v>46</v>
      </c>
      <c r="D691" s="19" t="s">
        <v>46</v>
      </c>
      <c r="E691" s="186">
        <v>54240</v>
      </c>
      <c r="F691" s="28">
        <f t="shared" si="324"/>
        <v>12882</v>
      </c>
      <c r="G691" s="28">
        <v>2260</v>
      </c>
      <c r="H691" s="122">
        <v>24</v>
      </c>
      <c r="I691" s="112"/>
      <c r="L691" s="24"/>
      <c r="M691" s="24"/>
      <c r="N691" s="24"/>
      <c r="O691" s="24"/>
    </row>
    <row r="692" spans="1:15" s="18" customFormat="1" ht="15" customHeight="1" x14ac:dyDescent="0.25">
      <c r="A692" s="21" t="s">
        <v>1475</v>
      </c>
      <c r="B692" s="48" t="s">
        <v>772</v>
      </c>
      <c r="C692" s="21" t="s">
        <v>46</v>
      </c>
      <c r="D692" s="19" t="s">
        <v>46</v>
      </c>
      <c r="E692" s="186">
        <v>71520</v>
      </c>
      <c r="F692" s="28">
        <f t="shared" si="324"/>
        <v>16986</v>
      </c>
      <c r="G692" s="28">
        <v>2980</v>
      </c>
      <c r="H692" s="122">
        <v>24</v>
      </c>
      <c r="I692" s="112"/>
      <c r="L692" s="24"/>
      <c r="M692" s="24"/>
      <c r="N692" s="24"/>
      <c r="O692" s="24"/>
    </row>
    <row r="693" spans="1:15" s="18" customFormat="1" ht="15" customHeight="1" x14ac:dyDescent="0.25">
      <c r="A693" s="21" t="s">
        <v>1476</v>
      </c>
      <c r="B693" s="48" t="s">
        <v>773</v>
      </c>
      <c r="C693" s="21" t="s">
        <v>46</v>
      </c>
      <c r="D693" s="19" t="s">
        <v>46</v>
      </c>
      <c r="E693" s="186">
        <v>84480</v>
      </c>
      <c r="F693" s="28">
        <f t="shared" si="324"/>
        <v>20064</v>
      </c>
      <c r="G693" s="28">
        <v>3520</v>
      </c>
      <c r="H693" s="122">
        <v>24</v>
      </c>
      <c r="I693" s="112"/>
      <c r="L693" s="24"/>
      <c r="M693" s="24"/>
      <c r="N693" s="24"/>
      <c r="O693" s="24"/>
    </row>
    <row r="694" spans="1:15" s="18" customFormat="1" ht="15" customHeight="1" x14ac:dyDescent="0.25">
      <c r="A694" s="21" t="s">
        <v>1477</v>
      </c>
      <c r="B694" s="48" t="s">
        <v>780</v>
      </c>
      <c r="C694" s="21" t="s">
        <v>46</v>
      </c>
      <c r="D694" s="19" t="s">
        <v>46</v>
      </c>
      <c r="E694" s="186">
        <v>26400</v>
      </c>
      <c r="F694" s="28">
        <f t="shared" si="324"/>
        <v>6270</v>
      </c>
      <c r="G694" s="28">
        <v>1100</v>
      </c>
      <c r="H694" s="122">
        <v>24</v>
      </c>
      <c r="I694" s="112"/>
      <c r="L694" s="24"/>
      <c r="M694" s="24"/>
      <c r="N694" s="24"/>
      <c r="O694" s="24"/>
    </row>
    <row r="695" spans="1:15" s="18" customFormat="1" ht="15" customHeight="1" x14ac:dyDescent="0.25">
      <c r="A695" s="21" t="s">
        <v>1478</v>
      </c>
      <c r="B695" s="48" t="s">
        <v>781</v>
      </c>
      <c r="C695" s="21" t="s">
        <v>46</v>
      </c>
      <c r="D695" s="19" t="s">
        <v>46</v>
      </c>
      <c r="E695" s="186">
        <v>35280</v>
      </c>
      <c r="F695" s="28">
        <f t="shared" si="324"/>
        <v>8379</v>
      </c>
      <c r="G695" s="28">
        <v>1470</v>
      </c>
      <c r="H695" s="122">
        <v>24</v>
      </c>
      <c r="I695" s="112"/>
      <c r="L695" s="24"/>
      <c r="M695" s="24"/>
      <c r="N695" s="24"/>
      <c r="O695" s="24"/>
    </row>
    <row r="696" spans="1:15" s="18" customFormat="1" ht="15" customHeight="1" x14ac:dyDescent="0.25">
      <c r="A696" s="21"/>
      <c r="B696" s="50"/>
      <c r="C696" s="25"/>
      <c r="D696" s="37"/>
      <c r="E696" s="212"/>
      <c r="F696" s="28"/>
      <c r="G696" s="28"/>
      <c r="H696" s="122"/>
      <c r="I696" s="112"/>
      <c r="L696" s="24"/>
      <c r="M696" s="24"/>
      <c r="N696" s="24"/>
      <c r="O696" s="24"/>
    </row>
    <row r="697" spans="1:15" s="24" customFormat="1" ht="24" x14ac:dyDescent="0.25">
      <c r="A697" s="14" t="s">
        <v>1006</v>
      </c>
      <c r="B697" s="214" t="s">
        <v>1649</v>
      </c>
      <c r="C697" s="214"/>
      <c r="D697" s="68"/>
      <c r="E697" s="207" t="s">
        <v>778</v>
      </c>
      <c r="F697" s="207" t="s">
        <v>732</v>
      </c>
      <c r="G697" s="207" t="s">
        <v>779</v>
      </c>
      <c r="H697" s="207" t="s">
        <v>446</v>
      </c>
      <c r="J697" s="94"/>
    </row>
    <row r="698" spans="1:15" s="24" customFormat="1" ht="15" customHeight="1" x14ac:dyDescent="0.25">
      <c r="A698" s="21" t="s">
        <v>1007</v>
      </c>
      <c r="B698" s="48" t="s">
        <v>775</v>
      </c>
      <c r="C698" s="21" t="s">
        <v>46</v>
      </c>
      <c r="D698" s="19" t="s">
        <v>46</v>
      </c>
      <c r="E698" s="269">
        <v>27600</v>
      </c>
      <c r="F698" s="28">
        <f>E698/4*0.95</f>
        <v>6555</v>
      </c>
      <c r="G698" s="28">
        <f t="shared" ref="G698:G727" si="325">E698/H698</f>
        <v>1150</v>
      </c>
      <c r="H698" s="122">
        <v>24</v>
      </c>
      <c r="J698" s="94"/>
    </row>
    <row r="699" spans="1:15" s="24" customFormat="1" ht="15" customHeight="1" x14ac:dyDescent="0.25">
      <c r="A699" s="21" t="s">
        <v>1008</v>
      </c>
      <c r="B699" s="48" t="s">
        <v>776</v>
      </c>
      <c r="C699" s="21" t="s">
        <v>46</v>
      </c>
      <c r="D699" s="19" t="s">
        <v>46</v>
      </c>
      <c r="E699" s="269">
        <v>38880</v>
      </c>
      <c r="F699" s="28">
        <f t="shared" ref="F699:F727" si="326">E699/4*0.95</f>
        <v>9234</v>
      </c>
      <c r="G699" s="28">
        <f t="shared" si="325"/>
        <v>1620</v>
      </c>
      <c r="H699" s="122">
        <v>24</v>
      </c>
      <c r="J699" s="94"/>
    </row>
    <row r="700" spans="1:15" s="24" customFormat="1" ht="15" customHeight="1" x14ac:dyDescent="0.25">
      <c r="A700" s="21" t="s">
        <v>1009</v>
      </c>
      <c r="B700" s="48" t="s">
        <v>750</v>
      </c>
      <c r="C700" s="21" t="s">
        <v>46</v>
      </c>
      <c r="D700" s="19" t="s">
        <v>46</v>
      </c>
      <c r="E700" s="269">
        <f>28560*4</f>
        <v>114240</v>
      </c>
      <c r="F700" s="28">
        <f>E700/8*0.95</f>
        <v>13566</v>
      </c>
      <c r="G700" s="28">
        <f t="shared" si="325"/>
        <v>2380</v>
      </c>
      <c r="H700" s="122">
        <v>48</v>
      </c>
      <c r="I700" s="277"/>
      <c r="J700" s="94"/>
    </row>
    <row r="701" spans="1:15" s="24" customFormat="1" ht="15" customHeight="1" x14ac:dyDescent="0.25">
      <c r="A701" s="21" t="s">
        <v>1010</v>
      </c>
      <c r="B701" s="48" t="s">
        <v>751</v>
      </c>
      <c r="C701" s="21" t="s">
        <v>46</v>
      </c>
      <c r="D701" s="19" t="s">
        <v>46</v>
      </c>
      <c r="E701" s="269">
        <f>36840*4</f>
        <v>147360</v>
      </c>
      <c r="F701" s="28">
        <f>E701/8*0.95</f>
        <v>17499</v>
      </c>
      <c r="G701" s="28">
        <f t="shared" si="325"/>
        <v>3070</v>
      </c>
      <c r="H701" s="122">
        <v>48</v>
      </c>
      <c r="I701" s="277"/>
      <c r="J701" s="94"/>
    </row>
    <row r="702" spans="1:15" s="24" customFormat="1" x14ac:dyDescent="0.25">
      <c r="A702" s="21" t="s">
        <v>1011</v>
      </c>
      <c r="B702" s="48" t="s">
        <v>756</v>
      </c>
      <c r="C702" s="21" t="s">
        <v>46</v>
      </c>
      <c r="D702" s="19" t="s">
        <v>46</v>
      </c>
      <c r="E702" s="269">
        <v>61440</v>
      </c>
      <c r="F702" s="28">
        <f t="shared" si="326"/>
        <v>14592</v>
      </c>
      <c r="G702" s="28">
        <f t="shared" si="325"/>
        <v>2560</v>
      </c>
      <c r="H702" s="122">
        <v>24</v>
      </c>
      <c r="J702" s="94"/>
    </row>
    <row r="703" spans="1:15" s="24" customFormat="1" ht="15" customHeight="1" x14ac:dyDescent="0.25">
      <c r="A703" s="21" t="s">
        <v>1012</v>
      </c>
      <c r="B703" s="48" t="s">
        <v>757</v>
      </c>
      <c r="C703" s="21" t="s">
        <v>46</v>
      </c>
      <c r="D703" s="19" t="s">
        <v>46</v>
      </c>
      <c r="E703" s="269">
        <v>71280</v>
      </c>
      <c r="F703" s="28">
        <f t="shared" si="326"/>
        <v>16929</v>
      </c>
      <c r="G703" s="28">
        <f t="shared" si="325"/>
        <v>2970</v>
      </c>
      <c r="H703" s="122">
        <v>24</v>
      </c>
      <c r="J703" s="94"/>
    </row>
    <row r="704" spans="1:15" s="24" customFormat="1" ht="15" customHeight="1" x14ac:dyDescent="0.25">
      <c r="A704" s="21" t="s">
        <v>1013</v>
      </c>
      <c r="B704" s="48" t="s">
        <v>758</v>
      </c>
      <c r="C704" s="21" t="s">
        <v>46</v>
      </c>
      <c r="D704" s="19" t="s">
        <v>46</v>
      </c>
      <c r="E704" s="269">
        <v>27840</v>
      </c>
      <c r="F704" s="28">
        <f t="shared" si="326"/>
        <v>6612</v>
      </c>
      <c r="G704" s="28">
        <f t="shared" si="325"/>
        <v>1160</v>
      </c>
      <c r="H704" s="122">
        <v>24</v>
      </c>
      <c r="J704" s="94"/>
    </row>
    <row r="705" spans="1:10" s="24" customFormat="1" ht="15" customHeight="1" x14ac:dyDescent="0.25">
      <c r="A705" s="21" t="s">
        <v>1014</v>
      </c>
      <c r="B705" s="48" t="s">
        <v>759</v>
      </c>
      <c r="C705" s="21" t="s">
        <v>46</v>
      </c>
      <c r="D705" s="19" t="s">
        <v>46</v>
      </c>
      <c r="E705" s="269">
        <v>49200</v>
      </c>
      <c r="F705" s="28">
        <f t="shared" si="326"/>
        <v>11685</v>
      </c>
      <c r="G705" s="28">
        <f t="shared" si="325"/>
        <v>2050</v>
      </c>
      <c r="H705" s="122">
        <v>24</v>
      </c>
      <c r="J705" s="94"/>
    </row>
    <row r="706" spans="1:10" s="24" customFormat="1" ht="15" customHeight="1" x14ac:dyDescent="0.25">
      <c r="A706" s="21" t="s">
        <v>1015</v>
      </c>
      <c r="B706" s="48" t="s">
        <v>760</v>
      </c>
      <c r="C706" s="21" t="s">
        <v>46</v>
      </c>
      <c r="D706" s="19" t="s">
        <v>46</v>
      </c>
      <c r="E706" s="269">
        <v>66960</v>
      </c>
      <c r="F706" s="28">
        <f t="shared" si="326"/>
        <v>15903</v>
      </c>
      <c r="G706" s="28">
        <f t="shared" si="325"/>
        <v>2790</v>
      </c>
      <c r="H706" s="122">
        <v>24</v>
      </c>
      <c r="J706" s="94"/>
    </row>
    <row r="707" spans="1:10" s="24" customFormat="1" x14ac:dyDescent="0.25">
      <c r="A707" s="21" t="s">
        <v>1016</v>
      </c>
      <c r="B707" s="48" t="s">
        <v>761</v>
      </c>
      <c r="C707" s="21" t="s">
        <v>46</v>
      </c>
      <c r="D707" s="19" t="s">
        <v>46</v>
      </c>
      <c r="E707" s="269">
        <v>76800</v>
      </c>
      <c r="F707" s="28">
        <f t="shared" si="326"/>
        <v>18240</v>
      </c>
      <c r="G707" s="28">
        <f t="shared" si="325"/>
        <v>3200</v>
      </c>
      <c r="H707" s="122">
        <v>24</v>
      </c>
      <c r="J707" s="94"/>
    </row>
    <row r="708" spans="1:10" s="24" customFormat="1" x14ac:dyDescent="0.25">
      <c r="A708" s="21" t="s">
        <v>1017</v>
      </c>
      <c r="B708" s="48" t="s">
        <v>752</v>
      </c>
      <c r="C708" s="21" t="s">
        <v>46</v>
      </c>
      <c r="D708" s="19" t="s">
        <v>46</v>
      </c>
      <c r="E708" s="269">
        <v>55080</v>
      </c>
      <c r="F708" s="28">
        <f>E708/6*0.95</f>
        <v>8721</v>
      </c>
      <c r="G708" s="28">
        <f t="shared" si="325"/>
        <v>1530</v>
      </c>
      <c r="H708" s="122">
        <v>36</v>
      </c>
      <c r="J708" s="94"/>
    </row>
    <row r="709" spans="1:10" s="24" customFormat="1" x14ac:dyDescent="0.25">
      <c r="A709" s="21" t="s">
        <v>1018</v>
      </c>
      <c r="B709" s="48" t="s">
        <v>753</v>
      </c>
      <c r="C709" s="21" t="s">
        <v>46</v>
      </c>
      <c r="D709" s="19" t="s">
        <v>46</v>
      </c>
      <c r="E709" s="269">
        <v>73800</v>
      </c>
      <c r="F709" s="28">
        <f>E709/6*0.95</f>
        <v>11685</v>
      </c>
      <c r="G709" s="28">
        <f t="shared" si="325"/>
        <v>2050</v>
      </c>
      <c r="H709" s="122">
        <v>36</v>
      </c>
      <c r="J709" s="94"/>
    </row>
    <row r="710" spans="1:10" s="24" customFormat="1" x14ac:dyDescent="0.25">
      <c r="A710" s="21" t="s">
        <v>1019</v>
      </c>
      <c r="B710" s="48" t="s">
        <v>762</v>
      </c>
      <c r="C710" s="21" t="s">
        <v>46</v>
      </c>
      <c r="D710" s="19" t="s">
        <v>46</v>
      </c>
      <c r="E710" s="269">
        <v>62160</v>
      </c>
      <c r="F710" s="28">
        <f t="shared" si="326"/>
        <v>14763</v>
      </c>
      <c r="G710" s="28">
        <f t="shared" si="325"/>
        <v>2590</v>
      </c>
      <c r="H710" s="122">
        <v>24</v>
      </c>
      <c r="I710" s="41"/>
      <c r="J710" s="94"/>
    </row>
    <row r="711" spans="1:10" s="24" customFormat="1" ht="15" customHeight="1" x14ac:dyDescent="0.25">
      <c r="A711" s="21" t="s">
        <v>1479</v>
      </c>
      <c r="B711" s="48" t="s">
        <v>763</v>
      </c>
      <c r="C711" s="21" t="s">
        <v>46</v>
      </c>
      <c r="D711" s="19" t="s">
        <v>46</v>
      </c>
      <c r="E711" s="269">
        <v>73680</v>
      </c>
      <c r="F711" s="28">
        <f t="shared" si="326"/>
        <v>17499</v>
      </c>
      <c r="G711" s="28">
        <f t="shared" si="325"/>
        <v>3070</v>
      </c>
      <c r="H711" s="122">
        <v>24</v>
      </c>
      <c r="J711" s="94"/>
    </row>
    <row r="712" spans="1:10" s="24" customFormat="1" ht="15" customHeight="1" x14ac:dyDescent="0.25">
      <c r="A712" s="21" t="s">
        <v>1480</v>
      </c>
      <c r="B712" s="48" t="s">
        <v>764</v>
      </c>
      <c r="C712" s="21" t="s">
        <v>46</v>
      </c>
      <c r="D712" s="19" t="s">
        <v>46</v>
      </c>
      <c r="E712" s="269">
        <v>64800</v>
      </c>
      <c r="F712" s="28">
        <f t="shared" si="326"/>
        <v>15390</v>
      </c>
      <c r="G712" s="28">
        <f t="shared" si="325"/>
        <v>2700</v>
      </c>
      <c r="H712" s="122">
        <v>24</v>
      </c>
      <c r="J712" s="94"/>
    </row>
    <row r="713" spans="1:10" s="24" customFormat="1" ht="15" customHeight="1" x14ac:dyDescent="0.25">
      <c r="A713" s="21" t="s">
        <v>1481</v>
      </c>
      <c r="B713" s="48" t="s">
        <v>765</v>
      </c>
      <c r="C713" s="21" t="s">
        <v>46</v>
      </c>
      <c r="D713" s="19" t="s">
        <v>46</v>
      </c>
      <c r="E713" s="269">
        <v>74880</v>
      </c>
      <c r="F713" s="28">
        <f t="shared" si="326"/>
        <v>17784</v>
      </c>
      <c r="G713" s="28">
        <f t="shared" si="325"/>
        <v>3120</v>
      </c>
      <c r="H713" s="122">
        <v>24</v>
      </c>
      <c r="J713" s="94"/>
    </row>
    <row r="714" spans="1:10" s="24" customFormat="1" ht="15" customHeight="1" x14ac:dyDescent="0.25">
      <c r="A714" s="21" t="s">
        <v>1482</v>
      </c>
      <c r="B714" s="48" t="s">
        <v>754</v>
      </c>
      <c r="C714" s="21" t="s">
        <v>46</v>
      </c>
      <c r="D714" s="19" t="s">
        <v>46</v>
      </c>
      <c r="E714" s="269">
        <v>128520</v>
      </c>
      <c r="F714" s="28">
        <f>E714/6*0.95</f>
        <v>20349</v>
      </c>
      <c r="G714" s="28">
        <f t="shared" si="325"/>
        <v>3570</v>
      </c>
      <c r="H714" s="122">
        <v>36</v>
      </c>
      <c r="J714" s="94"/>
    </row>
    <row r="715" spans="1:10" s="24" customFormat="1" ht="15" customHeight="1" x14ac:dyDescent="0.25">
      <c r="A715" s="21" t="s">
        <v>1483</v>
      </c>
      <c r="B715" s="48" t="s">
        <v>755</v>
      </c>
      <c r="C715" s="21" t="s">
        <v>46</v>
      </c>
      <c r="D715" s="19" t="s">
        <v>46</v>
      </c>
      <c r="E715" s="269">
        <v>151920</v>
      </c>
      <c r="F715" s="28">
        <f>E715/6*0.95</f>
        <v>24054</v>
      </c>
      <c r="G715" s="28">
        <f t="shared" si="325"/>
        <v>4220</v>
      </c>
      <c r="H715" s="122">
        <v>36</v>
      </c>
      <c r="J715" s="94"/>
    </row>
    <row r="716" spans="1:10" s="24" customFormat="1" x14ac:dyDescent="0.25">
      <c r="A716" s="21" t="s">
        <v>1484</v>
      </c>
      <c r="B716" s="48" t="s">
        <v>766</v>
      </c>
      <c r="C716" s="21" t="s">
        <v>46</v>
      </c>
      <c r="D716" s="19" t="s">
        <v>46</v>
      </c>
      <c r="E716" s="269">
        <v>71040</v>
      </c>
      <c r="F716" s="28">
        <f t="shared" si="326"/>
        <v>16872</v>
      </c>
      <c r="G716" s="28">
        <f t="shared" si="325"/>
        <v>2960</v>
      </c>
      <c r="H716" s="122">
        <v>24</v>
      </c>
      <c r="J716" s="94"/>
    </row>
    <row r="717" spans="1:10" s="24" customFormat="1" ht="15" customHeight="1" x14ac:dyDescent="0.25">
      <c r="A717" s="21" t="s">
        <v>1485</v>
      </c>
      <c r="B717" s="48" t="s">
        <v>767</v>
      </c>
      <c r="C717" s="21" t="s">
        <v>46</v>
      </c>
      <c r="D717" s="19" t="s">
        <v>46</v>
      </c>
      <c r="E717" s="269">
        <v>81600</v>
      </c>
      <c r="F717" s="28">
        <f t="shared" si="326"/>
        <v>19380</v>
      </c>
      <c r="G717" s="28">
        <f t="shared" si="325"/>
        <v>3400</v>
      </c>
      <c r="H717" s="122">
        <v>24</v>
      </c>
      <c r="J717" s="94"/>
    </row>
    <row r="718" spans="1:10" s="24" customFormat="1" ht="15" customHeight="1" x14ac:dyDescent="0.25">
      <c r="A718" s="21" t="s">
        <v>1486</v>
      </c>
      <c r="B718" s="48" t="s">
        <v>768</v>
      </c>
      <c r="C718" s="21" t="s">
        <v>46</v>
      </c>
      <c r="D718" s="19" t="s">
        <v>46</v>
      </c>
      <c r="E718" s="269">
        <v>28080</v>
      </c>
      <c r="F718" s="28">
        <f t="shared" si="326"/>
        <v>6669</v>
      </c>
      <c r="G718" s="28">
        <f t="shared" si="325"/>
        <v>1170</v>
      </c>
      <c r="H718" s="122">
        <v>24</v>
      </c>
      <c r="J718" s="94"/>
    </row>
    <row r="719" spans="1:10" s="24" customFormat="1" ht="15" customHeight="1" x14ac:dyDescent="0.25">
      <c r="A719" s="21" t="s">
        <v>1487</v>
      </c>
      <c r="B719" s="48" t="s">
        <v>769</v>
      </c>
      <c r="C719" s="21" t="s">
        <v>46</v>
      </c>
      <c r="D719" s="19" t="s">
        <v>46</v>
      </c>
      <c r="E719" s="269">
        <v>49200</v>
      </c>
      <c r="F719" s="28">
        <f t="shared" si="326"/>
        <v>11685</v>
      </c>
      <c r="G719" s="28">
        <f t="shared" si="325"/>
        <v>2050</v>
      </c>
      <c r="H719" s="122">
        <v>24</v>
      </c>
      <c r="J719" s="94"/>
    </row>
    <row r="720" spans="1:10" s="24" customFormat="1" ht="15" customHeight="1" x14ac:dyDescent="0.25">
      <c r="A720" s="21" t="s">
        <v>1488</v>
      </c>
      <c r="B720" s="48" t="s">
        <v>770</v>
      </c>
      <c r="C720" s="21" t="s">
        <v>46</v>
      </c>
      <c r="D720" s="19" t="s">
        <v>46</v>
      </c>
      <c r="E720" s="269">
        <v>55200</v>
      </c>
      <c r="F720" s="28">
        <f t="shared" si="326"/>
        <v>13110</v>
      </c>
      <c r="G720" s="28">
        <f t="shared" si="325"/>
        <v>2300</v>
      </c>
      <c r="H720" s="122">
        <v>24</v>
      </c>
      <c r="J720" s="94"/>
    </row>
    <row r="721" spans="1:15" s="24" customFormat="1" x14ac:dyDescent="0.25">
      <c r="A721" s="21" t="s">
        <v>1489</v>
      </c>
      <c r="B721" s="48" t="s">
        <v>771</v>
      </c>
      <c r="C721" s="21" t="s">
        <v>46</v>
      </c>
      <c r="D721" s="19" t="s">
        <v>46</v>
      </c>
      <c r="E721" s="269">
        <v>55200</v>
      </c>
      <c r="F721" s="28">
        <f t="shared" si="326"/>
        <v>13110</v>
      </c>
      <c r="G721" s="28">
        <f t="shared" si="325"/>
        <v>2300</v>
      </c>
      <c r="H721" s="122">
        <v>24</v>
      </c>
      <c r="J721" s="94"/>
    </row>
    <row r="722" spans="1:15" s="24" customFormat="1" ht="15" customHeight="1" x14ac:dyDescent="0.25">
      <c r="A722" s="21" t="s">
        <v>1490</v>
      </c>
      <c r="B722" s="48" t="s">
        <v>772</v>
      </c>
      <c r="C722" s="21" t="s">
        <v>46</v>
      </c>
      <c r="D722" s="19" t="s">
        <v>46</v>
      </c>
      <c r="E722" s="269">
        <v>74400</v>
      </c>
      <c r="F722" s="28">
        <f t="shared" si="326"/>
        <v>17670</v>
      </c>
      <c r="G722" s="28">
        <f t="shared" si="325"/>
        <v>3100</v>
      </c>
      <c r="H722" s="122">
        <v>24</v>
      </c>
      <c r="J722" s="94"/>
    </row>
    <row r="723" spans="1:15" s="24" customFormat="1" x14ac:dyDescent="0.25">
      <c r="A723" s="21" t="s">
        <v>1491</v>
      </c>
      <c r="B723" s="48" t="s">
        <v>773</v>
      </c>
      <c r="C723" s="21" t="s">
        <v>46</v>
      </c>
      <c r="D723" s="19" t="s">
        <v>46</v>
      </c>
      <c r="E723" s="269">
        <v>87840</v>
      </c>
      <c r="F723" s="28">
        <f t="shared" si="326"/>
        <v>20862</v>
      </c>
      <c r="G723" s="28">
        <f t="shared" si="325"/>
        <v>3660</v>
      </c>
      <c r="H723" s="122">
        <v>24</v>
      </c>
      <c r="J723" s="94"/>
    </row>
    <row r="724" spans="1:15" s="24" customFormat="1" x14ac:dyDescent="0.25">
      <c r="A724" s="21" t="s">
        <v>1492</v>
      </c>
      <c r="B724" s="48" t="s">
        <v>780</v>
      </c>
      <c r="C724" s="21" t="s">
        <v>46</v>
      </c>
      <c r="D724" s="19" t="s">
        <v>46</v>
      </c>
      <c r="E724" s="269">
        <v>26400</v>
      </c>
      <c r="F724" s="28">
        <f t="shared" si="326"/>
        <v>6270</v>
      </c>
      <c r="G724" s="28">
        <f t="shared" si="325"/>
        <v>1100</v>
      </c>
      <c r="H724" s="122">
        <v>24</v>
      </c>
      <c r="J724" s="94"/>
    </row>
    <row r="725" spans="1:15" s="24" customFormat="1" x14ac:dyDescent="0.25">
      <c r="A725" s="21" t="s">
        <v>1493</v>
      </c>
      <c r="B725" s="48" t="s">
        <v>781</v>
      </c>
      <c r="C725" s="21" t="s">
        <v>46</v>
      </c>
      <c r="D725" s="19" t="s">
        <v>46</v>
      </c>
      <c r="E725" s="269">
        <v>36480</v>
      </c>
      <c r="F725" s="28">
        <f t="shared" si="326"/>
        <v>8664</v>
      </c>
      <c r="G725" s="28">
        <f t="shared" si="325"/>
        <v>1520</v>
      </c>
      <c r="H725" s="122">
        <v>24</v>
      </c>
      <c r="J725" s="94"/>
    </row>
    <row r="726" spans="1:15" s="24" customFormat="1" x14ac:dyDescent="0.25">
      <c r="A726" s="21" t="s">
        <v>1494</v>
      </c>
      <c r="B726" s="48" t="s">
        <v>1252</v>
      </c>
      <c r="C726" s="21" t="s">
        <v>46</v>
      </c>
      <c r="D726" s="19" t="s">
        <v>46</v>
      </c>
      <c r="E726" s="269">
        <v>14400</v>
      </c>
      <c r="F726" s="28">
        <f t="shared" si="326"/>
        <v>3420</v>
      </c>
      <c r="G726" s="28">
        <f t="shared" si="325"/>
        <v>1200</v>
      </c>
      <c r="H726" s="122">
        <v>12</v>
      </c>
      <c r="I726" s="277"/>
      <c r="J726" s="94"/>
      <c r="N726" s="278"/>
    </row>
    <row r="727" spans="1:15" s="24" customFormat="1" x14ac:dyDescent="0.25">
      <c r="A727" s="21" t="s">
        <v>1495</v>
      </c>
      <c r="B727" s="48" t="s">
        <v>1253</v>
      </c>
      <c r="C727" s="21" t="s">
        <v>46</v>
      </c>
      <c r="D727" s="19" t="s">
        <v>46</v>
      </c>
      <c r="E727" s="269">
        <v>14400</v>
      </c>
      <c r="F727" s="28">
        <f t="shared" si="326"/>
        <v>3420</v>
      </c>
      <c r="G727" s="28">
        <f t="shared" si="325"/>
        <v>1200</v>
      </c>
      <c r="H727" s="122">
        <v>12</v>
      </c>
      <c r="I727" s="277"/>
      <c r="J727" s="94"/>
      <c r="N727" s="278"/>
    </row>
    <row r="728" spans="1:15" s="179" customFormat="1" x14ac:dyDescent="0.25">
      <c r="A728" s="21"/>
      <c r="B728" s="50"/>
      <c r="C728" s="25"/>
      <c r="D728" s="37"/>
      <c r="E728" s="28"/>
      <c r="F728" s="28"/>
      <c r="G728" s="28"/>
      <c r="H728" s="122"/>
      <c r="J728" s="183"/>
      <c r="K728" s="182"/>
      <c r="L728" s="182"/>
    </row>
    <row r="729" spans="1:15" s="18" customFormat="1" ht="15" customHeight="1" x14ac:dyDescent="0.25">
      <c r="A729" s="205" t="s">
        <v>1985</v>
      </c>
      <c r="B729" s="187" t="s">
        <v>1831</v>
      </c>
      <c r="C729" s="188"/>
      <c r="D729" s="119"/>
      <c r="E729" s="189" t="s">
        <v>392</v>
      </c>
      <c r="F729" s="189" t="s">
        <v>361</v>
      </c>
      <c r="G729" s="189"/>
      <c r="H729" s="195" t="s">
        <v>446</v>
      </c>
      <c r="I729" s="28"/>
      <c r="K729" s="24"/>
      <c r="L729" s="24"/>
      <c r="M729" s="24"/>
      <c r="N729" s="24"/>
      <c r="O729" s="24"/>
    </row>
    <row r="730" spans="1:15" s="18" customFormat="1" ht="15" customHeight="1" x14ac:dyDescent="0.25">
      <c r="A730" s="21" t="s">
        <v>1986</v>
      </c>
      <c r="B730" s="48" t="s">
        <v>1005</v>
      </c>
      <c r="C730" s="21" t="s">
        <v>27</v>
      </c>
      <c r="D730" s="192" t="s">
        <v>27</v>
      </c>
      <c r="E730" s="401">
        <v>11040</v>
      </c>
      <c r="F730" s="28">
        <f>+E730/2*0.95</f>
        <v>5244</v>
      </c>
      <c r="G730" s="28">
        <f t="shared" ref="G730:G741" si="327">E730/H730</f>
        <v>920</v>
      </c>
      <c r="H730" s="122">
        <v>12</v>
      </c>
      <c r="I730" s="28"/>
      <c r="J730" s="190"/>
      <c r="K730" s="24"/>
      <c r="L730" s="24"/>
      <c r="M730" s="24"/>
      <c r="N730" s="24"/>
      <c r="O730" s="24"/>
    </row>
    <row r="731" spans="1:15" s="18" customFormat="1" ht="15" customHeight="1" x14ac:dyDescent="0.25">
      <c r="A731" s="21" t="s">
        <v>1987</v>
      </c>
      <c r="B731" s="48" t="s">
        <v>988</v>
      </c>
      <c r="C731" s="21" t="s">
        <v>50</v>
      </c>
      <c r="D731" s="19" t="s">
        <v>50</v>
      </c>
      <c r="E731" s="401">
        <v>11610</v>
      </c>
      <c r="F731" s="28">
        <f>+E731/3*0.95</f>
        <v>3676.5</v>
      </c>
      <c r="G731" s="28">
        <f t="shared" si="327"/>
        <v>645</v>
      </c>
      <c r="H731" s="122">
        <v>18</v>
      </c>
      <c r="I731" s="28"/>
      <c r="J731" s="190"/>
      <c r="K731" s="24"/>
      <c r="L731" s="24"/>
      <c r="M731" s="24"/>
      <c r="N731" s="24"/>
      <c r="O731" s="24"/>
    </row>
    <row r="732" spans="1:15" s="18" customFormat="1" ht="15" customHeight="1" x14ac:dyDescent="0.25">
      <c r="A732" s="21" t="s">
        <v>1988</v>
      </c>
      <c r="B732" s="48" t="s">
        <v>993</v>
      </c>
      <c r="C732" s="21" t="s">
        <v>50</v>
      </c>
      <c r="D732" s="19" t="s">
        <v>50</v>
      </c>
      <c r="E732" s="401">
        <v>11610</v>
      </c>
      <c r="F732" s="28">
        <f>+E732/3*0.95</f>
        <v>3676.5</v>
      </c>
      <c r="G732" s="28">
        <f t="shared" si="327"/>
        <v>645</v>
      </c>
      <c r="H732" s="122">
        <v>18</v>
      </c>
      <c r="I732" s="28"/>
      <c r="J732" s="190"/>
      <c r="K732" s="24"/>
      <c r="L732" s="24"/>
      <c r="M732" s="24"/>
      <c r="N732" s="24"/>
      <c r="O732" s="24"/>
    </row>
    <row r="733" spans="1:15" s="18" customFormat="1" ht="15" customHeight="1" x14ac:dyDescent="0.25">
      <c r="A733" s="21" t="s">
        <v>1989</v>
      </c>
      <c r="B733" s="48" t="s">
        <v>76</v>
      </c>
      <c r="C733" s="21" t="s">
        <v>59</v>
      </c>
      <c r="D733" s="192" t="s">
        <v>59</v>
      </c>
      <c r="E733" s="401">
        <v>6000</v>
      </c>
      <c r="F733" s="28">
        <f t="shared" ref="F733:F734" si="328">+E733/2*0.95</f>
        <v>2850</v>
      </c>
      <c r="G733" s="28">
        <f t="shared" si="327"/>
        <v>500</v>
      </c>
      <c r="H733" s="41">
        <v>12</v>
      </c>
      <c r="I733" s="28"/>
      <c r="J733" s="243"/>
      <c r="K733" s="24"/>
      <c r="L733" s="24"/>
      <c r="M733" s="24"/>
      <c r="N733" s="24"/>
      <c r="O733" s="24"/>
    </row>
    <row r="734" spans="1:15" s="18" customFormat="1" ht="15" customHeight="1" x14ac:dyDescent="0.25">
      <c r="A734" s="21" t="s">
        <v>1990</v>
      </c>
      <c r="B734" s="50" t="s">
        <v>452</v>
      </c>
      <c r="C734" s="21" t="s">
        <v>52</v>
      </c>
      <c r="D734" s="192" t="s">
        <v>52</v>
      </c>
      <c r="E734" s="401">
        <v>17820</v>
      </c>
      <c r="F734" s="28">
        <f t="shared" si="328"/>
        <v>8464.5</v>
      </c>
      <c r="G734" s="28">
        <f t="shared" si="327"/>
        <v>1485</v>
      </c>
      <c r="H734" s="41">
        <v>12</v>
      </c>
      <c r="I734" s="28"/>
      <c r="J734" s="243"/>
      <c r="K734" s="24"/>
      <c r="L734" s="24"/>
      <c r="M734" s="24"/>
      <c r="N734" s="24"/>
      <c r="O734" s="24"/>
    </row>
    <row r="735" spans="1:15" s="18" customFormat="1" ht="15" customHeight="1" x14ac:dyDescent="0.25">
      <c r="A735" s="21" t="s">
        <v>1991</v>
      </c>
      <c r="B735" s="48" t="s">
        <v>454</v>
      </c>
      <c r="C735" s="21" t="s">
        <v>453</v>
      </c>
      <c r="D735" s="192" t="s">
        <v>453</v>
      </c>
      <c r="E735" s="385">
        <v>11700</v>
      </c>
      <c r="F735" s="221">
        <f>+E735/3*0.95</f>
        <v>3705</v>
      </c>
      <c r="G735" s="221">
        <f t="shared" si="327"/>
        <v>650</v>
      </c>
      <c r="H735" s="428">
        <v>18</v>
      </c>
      <c r="I735" s="28"/>
      <c r="J735" s="190" t="s">
        <v>2100</v>
      </c>
      <c r="K735" s="24"/>
      <c r="L735" s="24"/>
      <c r="M735" s="24"/>
      <c r="N735" s="24"/>
      <c r="O735" s="24"/>
    </row>
    <row r="736" spans="1:15" s="18" customFormat="1" ht="15" customHeight="1" x14ac:dyDescent="0.25">
      <c r="A736" s="21" t="s">
        <v>1992</v>
      </c>
      <c r="B736" s="48" t="s">
        <v>455</v>
      </c>
      <c r="C736" s="21" t="s">
        <v>453</v>
      </c>
      <c r="D736" s="192" t="s">
        <v>453</v>
      </c>
      <c r="E736" s="385">
        <v>10800</v>
      </c>
      <c r="F736" s="221">
        <f>+E736/3*0.95</f>
        <v>3420</v>
      </c>
      <c r="G736" s="221">
        <f t="shared" si="327"/>
        <v>600</v>
      </c>
      <c r="H736" s="428">
        <v>18</v>
      </c>
      <c r="I736" s="28"/>
      <c r="J736" s="190" t="s">
        <v>2100</v>
      </c>
      <c r="K736" s="24"/>
      <c r="L736" s="24"/>
      <c r="M736" s="24"/>
      <c r="N736" s="24"/>
      <c r="O736" s="24"/>
    </row>
    <row r="737" spans="1:15" s="18" customFormat="1" ht="15" customHeight="1" x14ac:dyDescent="0.25">
      <c r="A737" s="21" t="s">
        <v>1993</v>
      </c>
      <c r="B737" s="48" t="s">
        <v>1020</v>
      </c>
      <c r="C737" s="21" t="s">
        <v>453</v>
      </c>
      <c r="D737" s="192" t="s">
        <v>453</v>
      </c>
      <c r="E737" s="385">
        <v>13500</v>
      </c>
      <c r="F737" s="221">
        <f>+E737/3*0.95</f>
        <v>4275</v>
      </c>
      <c r="G737" s="221">
        <f t="shared" si="327"/>
        <v>750</v>
      </c>
      <c r="H737" s="428">
        <v>18</v>
      </c>
      <c r="I737" s="28"/>
      <c r="J737" s="190" t="s">
        <v>2100</v>
      </c>
      <c r="K737" s="24"/>
      <c r="L737" s="24"/>
      <c r="M737" s="24"/>
      <c r="N737" s="24"/>
      <c r="O737" s="24"/>
    </row>
    <row r="738" spans="1:15" s="18" customFormat="1" ht="15" customHeight="1" x14ac:dyDescent="0.25">
      <c r="A738" s="216"/>
      <c r="B738" s="386" t="s">
        <v>2086</v>
      </c>
      <c r="C738" s="216" t="s">
        <v>453</v>
      </c>
      <c r="D738" s="403" t="s">
        <v>453</v>
      </c>
      <c r="E738" s="385">
        <v>12600</v>
      </c>
      <c r="F738" s="221">
        <f>+E738/3*0.95</f>
        <v>3990</v>
      </c>
      <c r="G738" s="221">
        <f t="shared" si="327"/>
        <v>700</v>
      </c>
      <c r="H738" s="402">
        <v>18</v>
      </c>
      <c r="I738" s="28"/>
      <c r="J738" s="190" t="s">
        <v>2100</v>
      </c>
      <c r="K738" s="24"/>
      <c r="L738" s="24"/>
      <c r="M738" s="24"/>
      <c r="N738" s="24"/>
      <c r="O738" s="24"/>
    </row>
    <row r="739" spans="1:15" s="18" customFormat="1" ht="15" customHeight="1" x14ac:dyDescent="0.25">
      <c r="A739" s="21" t="s">
        <v>1994</v>
      </c>
      <c r="B739" s="48" t="s">
        <v>2108</v>
      </c>
      <c r="C739" s="21" t="s">
        <v>453</v>
      </c>
      <c r="D739" s="192" t="s">
        <v>453</v>
      </c>
      <c r="E739" s="385">
        <v>11700</v>
      </c>
      <c r="F739" s="221">
        <f>+E739/3*0.95</f>
        <v>3705</v>
      </c>
      <c r="G739" s="221">
        <f t="shared" si="327"/>
        <v>650</v>
      </c>
      <c r="H739" s="428">
        <v>18</v>
      </c>
      <c r="I739" s="28"/>
      <c r="J739" s="190" t="s">
        <v>2100</v>
      </c>
      <c r="K739" s="24"/>
      <c r="L739" s="24"/>
      <c r="M739" s="24"/>
      <c r="N739" s="24"/>
      <c r="O739" s="24"/>
    </row>
    <row r="740" spans="1:15" s="18" customFormat="1" ht="15" customHeight="1" x14ac:dyDescent="0.25">
      <c r="A740" s="216"/>
      <c r="B740" s="386" t="s">
        <v>2109</v>
      </c>
      <c r="C740" s="216" t="s">
        <v>453</v>
      </c>
      <c r="D740" s="403" t="s">
        <v>453</v>
      </c>
      <c r="E740" s="385">
        <v>10800</v>
      </c>
      <c r="F740" s="221">
        <f>+E740/3*0.95</f>
        <v>3420</v>
      </c>
      <c r="G740" s="221">
        <f t="shared" si="327"/>
        <v>600</v>
      </c>
      <c r="H740" s="428">
        <v>18</v>
      </c>
      <c r="I740" s="28"/>
      <c r="J740" s="190" t="s">
        <v>2100</v>
      </c>
      <c r="K740" s="24"/>
      <c r="L740" s="24"/>
      <c r="M740" s="24"/>
      <c r="N740" s="24"/>
      <c r="O740" s="24"/>
    </row>
    <row r="741" spans="1:15" s="18" customFormat="1" ht="15" customHeight="1" x14ac:dyDescent="0.25">
      <c r="A741" s="21" t="s">
        <v>1995</v>
      </c>
      <c r="B741" s="48" t="s">
        <v>1021</v>
      </c>
      <c r="C741" s="21" t="s">
        <v>453</v>
      </c>
      <c r="D741" s="192" t="s">
        <v>453</v>
      </c>
      <c r="E741" s="385">
        <v>9900</v>
      </c>
      <c r="F741" s="221">
        <f>+E741/3*0.95</f>
        <v>3135</v>
      </c>
      <c r="G741" s="221">
        <f t="shared" si="327"/>
        <v>550</v>
      </c>
      <c r="H741" s="428">
        <v>18</v>
      </c>
      <c r="I741" s="28"/>
      <c r="J741" s="190" t="s">
        <v>2100</v>
      </c>
      <c r="K741" s="24"/>
      <c r="L741" s="24"/>
      <c r="M741" s="24"/>
      <c r="N741" s="24"/>
      <c r="O741" s="24"/>
    </row>
    <row r="742" spans="1:15" s="18" customFormat="1" ht="15" customHeight="1" x14ac:dyDescent="0.25">
      <c r="A742" s="21" t="s">
        <v>1996</v>
      </c>
      <c r="B742" s="50" t="s">
        <v>587</v>
      </c>
      <c r="C742" s="21" t="s">
        <v>39</v>
      </c>
      <c r="D742" s="192" t="s">
        <v>39</v>
      </c>
      <c r="E742" s="336">
        <v>9360</v>
      </c>
      <c r="F742" s="28">
        <f t="shared" ref="F742:F743" si="329">+E742/2*0.95</f>
        <v>4446</v>
      </c>
      <c r="G742" s="28">
        <f t="shared" ref="G742:G749" si="330">E742/H742</f>
        <v>780</v>
      </c>
      <c r="H742" s="41">
        <v>12</v>
      </c>
      <c r="I742" s="28"/>
      <c r="J742" s="243"/>
      <c r="K742" s="24"/>
      <c r="L742" s="24"/>
      <c r="M742" s="24"/>
      <c r="N742" s="24"/>
      <c r="O742" s="24"/>
    </row>
    <row r="743" spans="1:15" s="18" customFormat="1" ht="15" customHeight="1" x14ac:dyDescent="0.25">
      <c r="A743" s="21" t="s">
        <v>1997</v>
      </c>
      <c r="B743" s="50" t="s">
        <v>893</v>
      </c>
      <c r="C743" s="21" t="s">
        <v>48</v>
      </c>
      <c r="D743" s="192" t="s">
        <v>48</v>
      </c>
      <c r="E743" s="360">
        <v>7560</v>
      </c>
      <c r="F743" s="28">
        <f t="shared" si="329"/>
        <v>3591</v>
      </c>
      <c r="G743" s="28">
        <f t="shared" si="330"/>
        <v>630</v>
      </c>
      <c r="H743" s="41">
        <v>12</v>
      </c>
      <c r="I743" s="51"/>
      <c r="J743" s="243"/>
      <c r="K743" s="24"/>
      <c r="L743" s="24"/>
      <c r="M743" s="24"/>
      <c r="N743" s="24"/>
      <c r="O743" s="24"/>
    </row>
    <row r="744" spans="1:15" s="396" customFormat="1" ht="14.25" customHeight="1" x14ac:dyDescent="0.25">
      <c r="A744" s="216" t="s">
        <v>2110</v>
      </c>
      <c r="B744" s="386" t="s">
        <v>2092</v>
      </c>
      <c r="C744" s="216" t="s">
        <v>453</v>
      </c>
      <c r="D744" s="403" t="s">
        <v>453</v>
      </c>
      <c r="E744" s="385">
        <v>11700</v>
      </c>
      <c r="F744" s="221">
        <f t="shared" ref="F744:F749" si="331">+E744/3*0.95</f>
        <v>3705</v>
      </c>
      <c r="G744" s="221">
        <f t="shared" si="330"/>
        <v>650</v>
      </c>
      <c r="H744" s="428">
        <v>18</v>
      </c>
      <c r="I744" s="221"/>
      <c r="J744" s="190" t="s">
        <v>2100</v>
      </c>
    </row>
    <row r="745" spans="1:15" s="396" customFormat="1" ht="15" customHeight="1" x14ac:dyDescent="0.25">
      <c r="A745" s="216" t="s">
        <v>2111</v>
      </c>
      <c r="B745" s="386" t="s">
        <v>2094</v>
      </c>
      <c r="C745" s="216" t="s">
        <v>453</v>
      </c>
      <c r="D745" s="403" t="s">
        <v>453</v>
      </c>
      <c r="E745" s="385">
        <v>10800</v>
      </c>
      <c r="F745" s="221">
        <f t="shared" si="331"/>
        <v>3420</v>
      </c>
      <c r="G745" s="221">
        <f t="shared" si="330"/>
        <v>600</v>
      </c>
      <c r="H745" s="428">
        <v>18</v>
      </c>
      <c r="I745" s="221"/>
      <c r="J745" s="190" t="s">
        <v>2100</v>
      </c>
    </row>
    <row r="746" spans="1:15" s="396" customFormat="1" ht="15" customHeight="1" x14ac:dyDescent="0.25">
      <c r="A746" s="216" t="s">
        <v>2112</v>
      </c>
      <c r="B746" s="386" t="s">
        <v>2096</v>
      </c>
      <c r="C746" s="216" t="s">
        <v>453</v>
      </c>
      <c r="D746" s="403" t="s">
        <v>453</v>
      </c>
      <c r="E746" s="385">
        <v>11700</v>
      </c>
      <c r="F746" s="221">
        <f t="shared" si="331"/>
        <v>3705</v>
      </c>
      <c r="G746" s="221">
        <f t="shared" si="330"/>
        <v>650</v>
      </c>
      <c r="H746" s="428">
        <v>18</v>
      </c>
      <c r="I746" s="221"/>
      <c r="J746" s="190" t="s">
        <v>2100</v>
      </c>
    </row>
    <row r="747" spans="1:15" s="396" customFormat="1" ht="15" customHeight="1" x14ac:dyDescent="0.25">
      <c r="A747" s="216" t="s">
        <v>2113</v>
      </c>
      <c r="B747" s="386" t="s">
        <v>2098</v>
      </c>
      <c r="C747" s="216" t="s">
        <v>453</v>
      </c>
      <c r="D747" s="403" t="s">
        <v>453</v>
      </c>
      <c r="E747" s="385">
        <v>10800</v>
      </c>
      <c r="F747" s="221">
        <f t="shared" si="331"/>
        <v>3420</v>
      </c>
      <c r="G747" s="221">
        <f t="shared" si="330"/>
        <v>600</v>
      </c>
      <c r="H747" s="428">
        <v>18</v>
      </c>
      <c r="I747" s="221"/>
      <c r="J747" s="190" t="s">
        <v>2100</v>
      </c>
    </row>
    <row r="748" spans="1:15" s="396" customFormat="1" ht="15" customHeight="1" x14ac:dyDescent="0.25">
      <c r="A748" s="216" t="s">
        <v>2114</v>
      </c>
      <c r="B748" s="386" t="s">
        <v>2088</v>
      </c>
      <c r="C748" s="216" t="s">
        <v>453</v>
      </c>
      <c r="D748" s="403" t="s">
        <v>453</v>
      </c>
      <c r="E748" s="385">
        <v>11700</v>
      </c>
      <c r="F748" s="221">
        <f t="shared" si="331"/>
        <v>3705</v>
      </c>
      <c r="G748" s="221">
        <f t="shared" si="330"/>
        <v>650</v>
      </c>
      <c r="H748" s="428">
        <v>18</v>
      </c>
      <c r="I748" s="221"/>
      <c r="J748" s="190" t="s">
        <v>2100</v>
      </c>
    </row>
    <row r="749" spans="1:15" s="396" customFormat="1" ht="15" customHeight="1" x14ac:dyDescent="0.25">
      <c r="A749" s="216" t="s">
        <v>2115</v>
      </c>
      <c r="B749" s="386" t="s">
        <v>2090</v>
      </c>
      <c r="C749" s="216" t="s">
        <v>453</v>
      </c>
      <c r="D749" s="403" t="s">
        <v>453</v>
      </c>
      <c r="E749" s="385">
        <v>10800</v>
      </c>
      <c r="F749" s="221">
        <f t="shared" si="331"/>
        <v>3420</v>
      </c>
      <c r="G749" s="221">
        <f t="shared" si="330"/>
        <v>600</v>
      </c>
      <c r="H749" s="428">
        <v>18</v>
      </c>
      <c r="I749" s="221"/>
      <c r="J749" s="190" t="s">
        <v>2100</v>
      </c>
    </row>
    <row r="750" spans="1:15" s="18" customFormat="1" ht="15" customHeight="1" x14ac:dyDescent="0.25">
      <c r="A750" s="177"/>
      <c r="B750" s="184"/>
      <c r="C750" s="175"/>
      <c r="D750" s="185"/>
      <c r="E750" s="176"/>
      <c r="F750" s="180"/>
      <c r="G750" s="180"/>
      <c r="H750" s="181"/>
      <c r="I750" s="22"/>
      <c r="J750" s="95"/>
      <c r="K750" s="24"/>
      <c r="L750" s="24"/>
      <c r="M750" s="24"/>
      <c r="N750" s="24"/>
      <c r="O750" s="24"/>
    </row>
    <row r="751" spans="1:15" s="18" customFormat="1" ht="15" customHeight="1" x14ac:dyDescent="0.25">
      <c r="A751" s="205" t="s">
        <v>1496</v>
      </c>
      <c r="B751" s="358" t="s">
        <v>1998</v>
      </c>
      <c r="C751" s="359"/>
      <c r="D751" s="119"/>
      <c r="E751" s="400" t="s">
        <v>334</v>
      </c>
      <c r="F751" s="209" t="s">
        <v>653</v>
      </c>
      <c r="G751" s="400" t="s">
        <v>361</v>
      </c>
      <c r="H751" s="195" t="s">
        <v>446</v>
      </c>
      <c r="I751" s="28"/>
      <c r="J751" s="243"/>
      <c r="K751" s="24"/>
      <c r="L751" s="24"/>
      <c r="M751" s="24"/>
      <c r="N751" s="24"/>
      <c r="O751" s="24"/>
    </row>
    <row r="752" spans="1:15" s="18" customFormat="1" ht="15" customHeight="1" x14ac:dyDescent="0.25">
      <c r="A752" s="21" t="s">
        <v>1497</v>
      </c>
      <c r="B752" s="48" t="s">
        <v>1005</v>
      </c>
      <c r="C752" s="21" t="s">
        <v>27</v>
      </c>
      <c r="D752" s="192" t="s">
        <v>27</v>
      </c>
      <c r="E752" s="360">
        <v>11040</v>
      </c>
      <c r="F752" s="28">
        <f>+E752/2*0.95</f>
        <v>5244</v>
      </c>
      <c r="G752" s="28">
        <f t="shared" ref="G752:G753" si="332">E752/H752</f>
        <v>920</v>
      </c>
      <c r="H752" s="122">
        <v>12</v>
      </c>
      <c r="I752" s="28"/>
      <c r="J752" s="59"/>
      <c r="K752" s="24"/>
      <c r="L752" s="24"/>
      <c r="M752" s="24"/>
      <c r="N752" s="24"/>
      <c r="O752" s="24"/>
    </row>
    <row r="753" spans="1:15" s="18" customFormat="1" ht="15" customHeight="1" x14ac:dyDescent="0.25">
      <c r="A753" s="21" t="s">
        <v>1498</v>
      </c>
      <c r="B753" s="48" t="s">
        <v>988</v>
      </c>
      <c r="C753" s="21" t="s">
        <v>50</v>
      </c>
      <c r="D753" s="19" t="s">
        <v>50</v>
      </c>
      <c r="E753" s="360">
        <v>11880</v>
      </c>
      <c r="F753" s="28">
        <f>+E753/2*0.95</f>
        <v>5643</v>
      </c>
      <c r="G753" s="28">
        <f t="shared" si="332"/>
        <v>660</v>
      </c>
      <c r="H753" s="122">
        <v>18</v>
      </c>
      <c r="I753" s="28"/>
      <c r="J753" s="243"/>
      <c r="K753" s="24"/>
      <c r="L753" s="24"/>
      <c r="M753" s="24"/>
      <c r="N753" s="24"/>
      <c r="O753" s="24"/>
    </row>
    <row r="754" spans="1:15" s="18" customFormat="1" ht="15" customHeight="1" x14ac:dyDescent="0.25">
      <c r="A754" s="21" t="s">
        <v>2000</v>
      </c>
      <c r="B754" s="48" t="s">
        <v>992</v>
      </c>
      <c r="C754" s="21" t="s">
        <v>50</v>
      </c>
      <c r="D754" s="19" t="s">
        <v>50</v>
      </c>
      <c r="E754" s="360">
        <v>7920</v>
      </c>
      <c r="F754" s="28">
        <f t="shared" ref="F754" si="333">+E754/2*0.95</f>
        <v>3762</v>
      </c>
      <c r="G754" s="28">
        <f t="shared" ref="G754:G768" si="334">E754/H754</f>
        <v>660</v>
      </c>
      <c r="H754" s="122">
        <v>12</v>
      </c>
      <c r="I754" s="28"/>
      <c r="J754" s="243"/>
      <c r="K754" s="24"/>
      <c r="L754" s="24"/>
      <c r="M754" s="24"/>
      <c r="N754" s="24"/>
      <c r="O754" s="24"/>
    </row>
    <row r="755" spans="1:15" s="18" customFormat="1" ht="15" customHeight="1" x14ac:dyDescent="0.25">
      <c r="A755" s="21" t="s">
        <v>1499</v>
      </c>
      <c r="B755" s="48" t="s">
        <v>993</v>
      </c>
      <c r="C755" s="21" t="s">
        <v>50</v>
      </c>
      <c r="D755" s="19" t="s">
        <v>50</v>
      </c>
      <c r="E755" s="360">
        <v>19200</v>
      </c>
      <c r="F755" s="28">
        <f>+E755/4*0.95</f>
        <v>4560</v>
      </c>
      <c r="G755" s="28">
        <f t="shared" si="334"/>
        <v>800</v>
      </c>
      <c r="H755" s="122">
        <v>24</v>
      </c>
      <c r="I755" s="28"/>
      <c r="J755" s="243"/>
      <c r="K755" s="24"/>
      <c r="L755" s="24"/>
      <c r="M755" s="24"/>
      <c r="N755" s="24"/>
      <c r="O755" s="24"/>
    </row>
    <row r="756" spans="1:15" s="18" customFormat="1" ht="15" customHeight="1" x14ac:dyDescent="0.25">
      <c r="A756" s="21" t="s">
        <v>1500</v>
      </c>
      <c r="B756" s="48" t="s">
        <v>76</v>
      </c>
      <c r="C756" s="21" t="s">
        <v>59</v>
      </c>
      <c r="D756" s="192" t="s">
        <v>59</v>
      </c>
      <c r="E756" s="360">
        <v>6180</v>
      </c>
      <c r="F756" s="28">
        <f t="shared" ref="F756:F761" si="335">+E756/2*0.95</f>
        <v>2935.5</v>
      </c>
      <c r="G756" s="28">
        <f t="shared" si="334"/>
        <v>515</v>
      </c>
      <c r="H756" s="41">
        <v>12</v>
      </c>
      <c r="I756" s="28"/>
      <c r="J756" s="243"/>
      <c r="K756" s="24"/>
      <c r="L756" s="24"/>
      <c r="M756" s="24"/>
      <c r="N756" s="24"/>
      <c r="O756" s="24"/>
    </row>
    <row r="757" spans="1:15" s="18" customFormat="1" ht="15" customHeight="1" x14ac:dyDescent="0.25">
      <c r="A757" s="21" t="s">
        <v>1501</v>
      </c>
      <c r="B757" s="50" t="s">
        <v>452</v>
      </c>
      <c r="C757" s="21" t="s">
        <v>52</v>
      </c>
      <c r="D757" s="192" t="s">
        <v>52</v>
      </c>
      <c r="E757" s="360">
        <v>18000</v>
      </c>
      <c r="F757" s="28">
        <f t="shared" si="335"/>
        <v>8550</v>
      </c>
      <c r="G757" s="28">
        <f t="shared" si="334"/>
        <v>1500</v>
      </c>
      <c r="H757" s="41">
        <v>12</v>
      </c>
      <c r="I757" s="28"/>
      <c r="J757" s="243"/>
      <c r="K757" s="24"/>
      <c r="L757" s="24"/>
      <c r="M757" s="24"/>
      <c r="N757" s="24"/>
      <c r="O757" s="24"/>
    </row>
    <row r="758" spans="1:15" s="18" customFormat="1" ht="15" customHeight="1" x14ac:dyDescent="0.25">
      <c r="A758" s="21" t="s">
        <v>1502</v>
      </c>
      <c r="B758" s="48" t="s">
        <v>1020</v>
      </c>
      <c r="C758" s="21" t="s">
        <v>453</v>
      </c>
      <c r="D758" s="192" t="s">
        <v>453</v>
      </c>
      <c r="E758" s="385">
        <v>13500</v>
      </c>
      <c r="F758" s="221">
        <f>+E758/3*0.95</f>
        <v>4275</v>
      </c>
      <c r="G758" s="221">
        <f t="shared" si="334"/>
        <v>750</v>
      </c>
      <c r="H758" s="402">
        <v>18</v>
      </c>
      <c r="I758" s="28"/>
      <c r="J758" s="190" t="s">
        <v>2100</v>
      </c>
      <c r="K758" s="24"/>
      <c r="L758" s="24"/>
      <c r="M758" s="24"/>
      <c r="N758" s="24"/>
      <c r="O758" s="24"/>
    </row>
    <row r="759" spans="1:15" s="18" customFormat="1" ht="15" customHeight="1" x14ac:dyDescent="0.25">
      <c r="A759" s="21" t="s">
        <v>1503</v>
      </c>
      <c r="B759" s="48" t="s">
        <v>2099</v>
      </c>
      <c r="C759" s="21" t="s">
        <v>453</v>
      </c>
      <c r="D759" s="192" t="s">
        <v>453</v>
      </c>
      <c r="E759" s="385">
        <v>9900</v>
      </c>
      <c r="F759" s="221">
        <f>+E759/3*0.95</f>
        <v>3135</v>
      </c>
      <c r="G759" s="221">
        <f t="shared" si="334"/>
        <v>550</v>
      </c>
      <c r="H759" s="122">
        <v>18</v>
      </c>
      <c r="I759" s="28"/>
      <c r="J759" s="190" t="s">
        <v>2100</v>
      </c>
      <c r="K759" s="24"/>
      <c r="L759" s="24"/>
      <c r="M759" s="24"/>
      <c r="N759" s="24"/>
      <c r="O759" s="24"/>
    </row>
    <row r="760" spans="1:15" s="18" customFormat="1" ht="15" customHeight="1" x14ac:dyDescent="0.25">
      <c r="A760" s="21" t="s">
        <v>1504</v>
      </c>
      <c r="B760" s="50" t="s">
        <v>587</v>
      </c>
      <c r="C760" s="21" t="s">
        <v>39</v>
      </c>
      <c r="D760" s="192" t="s">
        <v>39</v>
      </c>
      <c r="E760" s="360">
        <v>9360</v>
      </c>
      <c r="F760" s="28">
        <f t="shared" si="335"/>
        <v>4446</v>
      </c>
      <c r="G760" s="28">
        <f t="shared" si="334"/>
        <v>780</v>
      </c>
      <c r="H760" s="41">
        <v>12</v>
      </c>
      <c r="I760" s="28"/>
      <c r="J760" s="243"/>
      <c r="K760" s="24"/>
      <c r="L760" s="24"/>
      <c r="M760" s="24"/>
      <c r="N760" s="24"/>
      <c r="O760" s="24"/>
    </row>
    <row r="761" spans="1:15" s="18" customFormat="1" ht="15" customHeight="1" x14ac:dyDescent="0.25">
      <c r="A761" s="21" t="s">
        <v>1505</v>
      </c>
      <c r="B761" s="50" t="s">
        <v>893</v>
      </c>
      <c r="C761" s="21" t="s">
        <v>48</v>
      </c>
      <c r="D761" s="192" t="s">
        <v>48</v>
      </c>
      <c r="E761" s="360">
        <v>7800</v>
      </c>
      <c r="F761" s="28">
        <f t="shared" si="335"/>
        <v>3705</v>
      </c>
      <c r="G761" s="28">
        <f t="shared" si="334"/>
        <v>650</v>
      </c>
      <c r="H761" s="41">
        <v>12</v>
      </c>
      <c r="I761" s="51"/>
      <c r="J761" s="362"/>
      <c r="K761" s="24"/>
      <c r="L761" s="24"/>
      <c r="M761" s="24"/>
      <c r="N761" s="24"/>
      <c r="O761" s="24"/>
    </row>
    <row r="762" spans="1:15" s="223" customFormat="1" ht="15" customHeight="1" x14ac:dyDescent="0.25">
      <c r="A762" s="216" t="s">
        <v>2101</v>
      </c>
      <c r="B762" s="386" t="s">
        <v>2086</v>
      </c>
      <c r="C762" s="216" t="s">
        <v>453</v>
      </c>
      <c r="D762" s="403" t="s">
        <v>453</v>
      </c>
      <c r="E762" s="385">
        <v>12600</v>
      </c>
      <c r="F762" s="221">
        <f>+E762/3*0.95</f>
        <v>3990</v>
      </c>
      <c r="G762" s="221">
        <f t="shared" si="334"/>
        <v>700</v>
      </c>
      <c r="H762" s="402">
        <v>18</v>
      </c>
      <c r="I762" s="221"/>
      <c r="J762" s="190" t="s">
        <v>2100</v>
      </c>
      <c r="K762" s="396"/>
      <c r="L762" s="396"/>
      <c r="M762" s="396"/>
      <c r="N762" s="396"/>
      <c r="O762" s="396"/>
    </row>
    <row r="763" spans="1:15" s="223" customFormat="1" ht="15" customHeight="1" x14ac:dyDescent="0.25">
      <c r="A763" s="216" t="s">
        <v>2102</v>
      </c>
      <c r="B763" s="386" t="s">
        <v>2088</v>
      </c>
      <c r="C763" s="216" t="s">
        <v>453</v>
      </c>
      <c r="D763" s="403" t="s">
        <v>453</v>
      </c>
      <c r="E763" s="385">
        <v>11700</v>
      </c>
      <c r="F763" s="221">
        <f>+E763/3*0.95</f>
        <v>3705</v>
      </c>
      <c r="G763" s="221">
        <f t="shared" si="334"/>
        <v>650</v>
      </c>
      <c r="H763" s="402">
        <v>18</v>
      </c>
      <c r="I763" s="221"/>
      <c r="J763" s="190" t="s">
        <v>2100</v>
      </c>
      <c r="K763" s="396"/>
      <c r="L763" s="396"/>
      <c r="M763" s="396"/>
      <c r="N763" s="396"/>
      <c r="O763" s="396"/>
    </row>
    <row r="764" spans="1:15" s="223" customFormat="1" ht="15" customHeight="1" x14ac:dyDescent="0.25">
      <c r="A764" s="216" t="s">
        <v>2103</v>
      </c>
      <c r="B764" s="386" t="s">
        <v>2090</v>
      </c>
      <c r="C764" s="216" t="s">
        <v>453</v>
      </c>
      <c r="D764" s="403" t="s">
        <v>453</v>
      </c>
      <c r="E764" s="385">
        <v>10800</v>
      </c>
      <c r="F764" s="221">
        <f>+E764/3*0.95</f>
        <v>3420</v>
      </c>
      <c r="G764" s="221">
        <f t="shared" si="334"/>
        <v>600</v>
      </c>
      <c r="H764" s="402">
        <v>18</v>
      </c>
      <c r="I764" s="221"/>
      <c r="J764" s="190" t="s">
        <v>2100</v>
      </c>
      <c r="K764" s="396"/>
      <c r="L764" s="396"/>
      <c r="M764" s="396"/>
      <c r="N764" s="396"/>
      <c r="O764" s="396"/>
    </row>
    <row r="765" spans="1:15" s="223" customFormat="1" ht="15" customHeight="1" x14ac:dyDescent="0.25">
      <c r="A765" s="216" t="s">
        <v>2104</v>
      </c>
      <c r="B765" s="386" t="s">
        <v>2092</v>
      </c>
      <c r="C765" s="216" t="s">
        <v>453</v>
      </c>
      <c r="D765" s="403" t="s">
        <v>453</v>
      </c>
      <c r="E765" s="385">
        <v>11700</v>
      </c>
      <c r="F765" s="221">
        <f t="shared" ref="F765:F768" si="336">+E765/3*0.95</f>
        <v>3705</v>
      </c>
      <c r="G765" s="221">
        <f t="shared" si="334"/>
        <v>650</v>
      </c>
      <c r="H765" s="402">
        <v>18</v>
      </c>
      <c r="I765" s="221"/>
      <c r="J765" s="190" t="s">
        <v>2100</v>
      </c>
      <c r="K765" s="396"/>
      <c r="L765" s="396"/>
      <c r="M765" s="396"/>
      <c r="N765" s="396"/>
      <c r="O765" s="396"/>
    </row>
    <row r="766" spans="1:15" s="223" customFormat="1" ht="15" customHeight="1" x14ac:dyDescent="0.25">
      <c r="A766" s="216" t="s">
        <v>2105</v>
      </c>
      <c r="B766" s="386" t="s">
        <v>2094</v>
      </c>
      <c r="C766" s="216" t="s">
        <v>453</v>
      </c>
      <c r="D766" s="403" t="s">
        <v>453</v>
      </c>
      <c r="E766" s="385">
        <v>10800</v>
      </c>
      <c r="F766" s="221">
        <f t="shared" si="336"/>
        <v>3420</v>
      </c>
      <c r="G766" s="221">
        <f t="shared" si="334"/>
        <v>600</v>
      </c>
      <c r="H766" s="402">
        <v>18</v>
      </c>
      <c r="I766" s="221"/>
      <c r="J766" s="190" t="s">
        <v>2100</v>
      </c>
      <c r="K766" s="396"/>
      <c r="L766" s="396"/>
      <c r="M766" s="396"/>
      <c r="N766" s="396"/>
      <c r="O766" s="396"/>
    </row>
    <row r="767" spans="1:15" s="223" customFormat="1" ht="15" customHeight="1" x14ac:dyDescent="0.25">
      <c r="A767" s="216" t="s">
        <v>2106</v>
      </c>
      <c r="B767" s="386" t="s">
        <v>2096</v>
      </c>
      <c r="C767" s="216" t="s">
        <v>453</v>
      </c>
      <c r="D767" s="403" t="s">
        <v>453</v>
      </c>
      <c r="E767" s="385">
        <v>11700</v>
      </c>
      <c r="F767" s="221">
        <f t="shared" si="336"/>
        <v>3705</v>
      </c>
      <c r="G767" s="221">
        <f t="shared" si="334"/>
        <v>650</v>
      </c>
      <c r="H767" s="402">
        <v>18</v>
      </c>
      <c r="I767" s="221"/>
      <c r="J767" s="190" t="s">
        <v>2100</v>
      </c>
      <c r="K767" s="396"/>
      <c r="L767" s="396"/>
      <c r="M767" s="396"/>
      <c r="N767" s="396"/>
      <c r="O767" s="396"/>
    </row>
    <row r="768" spans="1:15" s="223" customFormat="1" ht="15" customHeight="1" x14ac:dyDescent="0.25">
      <c r="A768" s="216" t="s">
        <v>2107</v>
      </c>
      <c r="B768" s="386" t="s">
        <v>2098</v>
      </c>
      <c r="C768" s="216" t="s">
        <v>453</v>
      </c>
      <c r="D768" s="403" t="s">
        <v>453</v>
      </c>
      <c r="E768" s="385">
        <v>10800</v>
      </c>
      <c r="F768" s="221">
        <f t="shared" si="336"/>
        <v>3420</v>
      </c>
      <c r="G768" s="221">
        <f t="shared" si="334"/>
        <v>600</v>
      </c>
      <c r="H768" s="402">
        <v>18</v>
      </c>
      <c r="I768" s="221"/>
      <c r="J768" s="190" t="s">
        <v>2100</v>
      </c>
      <c r="K768" s="396"/>
      <c r="L768" s="396"/>
      <c r="M768" s="396"/>
      <c r="N768" s="396"/>
      <c r="O768" s="396"/>
    </row>
    <row r="769" spans="1:15" s="182" customFormat="1" ht="15" customHeight="1" x14ac:dyDescent="0.25">
      <c r="A769" s="177"/>
      <c r="B769" s="349"/>
      <c r="C769" s="175"/>
      <c r="D769" s="185"/>
      <c r="E769" s="350"/>
      <c r="F769" s="352"/>
      <c r="G769" s="352"/>
      <c r="H769" s="353"/>
      <c r="I769" s="351"/>
      <c r="J769" s="362"/>
    </row>
    <row r="770" spans="1:15" s="18" customFormat="1" ht="15" customHeight="1" x14ac:dyDescent="0.25">
      <c r="A770" s="205" t="s">
        <v>1506</v>
      </c>
      <c r="B770" s="358" t="s">
        <v>1999</v>
      </c>
      <c r="C770" s="359"/>
      <c r="D770" s="119"/>
      <c r="E770" s="357" t="s">
        <v>334</v>
      </c>
      <c r="F770" s="209" t="s">
        <v>653</v>
      </c>
      <c r="G770" s="357" t="s">
        <v>361</v>
      </c>
      <c r="H770" s="195" t="s">
        <v>446</v>
      </c>
      <c r="I770" s="28"/>
      <c r="J770" s="243"/>
      <c r="K770" s="24"/>
      <c r="L770" s="24"/>
      <c r="M770" s="24"/>
      <c r="N770" s="24"/>
      <c r="O770" s="24"/>
    </row>
    <row r="771" spans="1:15" s="18" customFormat="1" ht="15" customHeight="1" x14ac:dyDescent="0.25">
      <c r="A771" s="21" t="s">
        <v>1507</v>
      </c>
      <c r="B771" s="48" t="s">
        <v>1005</v>
      </c>
      <c r="C771" s="21" t="s">
        <v>27</v>
      </c>
      <c r="D771" s="192" t="s">
        <v>27</v>
      </c>
      <c r="E771" s="398">
        <v>11040</v>
      </c>
      <c r="F771" s="28">
        <f>+E771/2*0.95</f>
        <v>5244</v>
      </c>
      <c r="G771" s="28">
        <f t="shared" ref="G771:G780" si="337">E771/H771</f>
        <v>920</v>
      </c>
      <c r="H771" s="122">
        <v>12</v>
      </c>
      <c r="I771" s="28"/>
      <c r="J771" s="59"/>
      <c r="K771" s="24"/>
      <c r="L771" s="24"/>
      <c r="M771" s="24"/>
      <c r="N771" s="24"/>
      <c r="O771" s="24"/>
    </row>
    <row r="772" spans="1:15" s="18" customFormat="1" ht="15" customHeight="1" x14ac:dyDescent="0.25">
      <c r="A772" s="21" t="s">
        <v>1508</v>
      </c>
      <c r="B772" s="48" t="s">
        <v>1859</v>
      </c>
      <c r="C772" s="21" t="s">
        <v>50</v>
      </c>
      <c r="D772" s="19" t="s">
        <v>50</v>
      </c>
      <c r="E772" s="398">
        <v>12600</v>
      </c>
      <c r="F772" s="28">
        <f>+E772/3*0.95</f>
        <v>3990</v>
      </c>
      <c r="G772" s="28">
        <f t="shared" si="337"/>
        <v>700</v>
      </c>
      <c r="H772" s="122">
        <v>18</v>
      </c>
      <c r="I772" s="28"/>
      <c r="J772" s="59"/>
      <c r="K772" s="24"/>
      <c r="L772" s="24"/>
      <c r="M772" s="24"/>
      <c r="N772" s="24"/>
      <c r="O772" s="24"/>
    </row>
    <row r="773" spans="1:15" s="18" customFormat="1" ht="15" customHeight="1" x14ac:dyDescent="0.25">
      <c r="A773" s="21" t="s">
        <v>1509</v>
      </c>
      <c r="B773" s="48" t="s">
        <v>992</v>
      </c>
      <c r="C773" s="21" t="s">
        <v>50</v>
      </c>
      <c r="D773" s="19" t="s">
        <v>50</v>
      </c>
      <c r="E773" s="398">
        <v>7920</v>
      </c>
      <c r="F773" s="28">
        <f t="shared" ref="F773" si="338">+E773/2*0.95</f>
        <v>3762</v>
      </c>
      <c r="G773" s="28">
        <f t="shared" si="337"/>
        <v>660</v>
      </c>
      <c r="H773" s="122">
        <v>12</v>
      </c>
      <c r="I773" s="28"/>
      <c r="J773" s="243"/>
      <c r="K773" s="24"/>
      <c r="L773" s="24"/>
      <c r="M773" s="24"/>
      <c r="N773" s="24"/>
      <c r="O773" s="24"/>
    </row>
    <row r="774" spans="1:15" s="18" customFormat="1" ht="15" customHeight="1" x14ac:dyDescent="0.25">
      <c r="A774" s="21" t="s">
        <v>1510</v>
      </c>
      <c r="B774" s="48" t="s">
        <v>993</v>
      </c>
      <c r="C774" s="21" t="s">
        <v>50</v>
      </c>
      <c r="D774" s="19" t="s">
        <v>50</v>
      </c>
      <c r="E774" s="398">
        <v>19200</v>
      </c>
      <c r="F774" s="28">
        <f>+E774/4*0.95</f>
        <v>4560</v>
      </c>
      <c r="G774" s="28">
        <f t="shared" si="337"/>
        <v>800</v>
      </c>
      <c r="H774" s="122">
        <v>24</v>
      </c>
      <c r="I774" s="28"/>
      <c r="J774" s="243"/>
      <c r="K774" s="24"/>
      <c r="L774" s="24"/>
      <c r="M774" s="24"/>
      <c r="N774" s="24"/>
      <c r="O774" s="24"/>
    </row>
    <row r="775" spans="1:15" s="18" customFormat="1" ht="15" customHeight="1" x14ac:dyDescent="0.25">
      <c r="A775" s="21" t="s">
        <v>1511</v>
      </c>
      <c r="B775" s="48" t="s">
        <v>76</v>
      </c>
      <c r="C775" s="21" t="s">
        <v>59</v>
      </c>
      <c r="D775" s="192" t="s">
        <v>59</v>
      </c>
      <c r="E775" s="398">
        <v>6180</v>
      </c>
      <c r="F775" s="28">
        <f t="shared" ref="F775:F781" si="339">+E775/2*0.95</f>
        <v>2935.5</v>
      </c>
      <c r="G775" s="28">
        <f t="shared" si="337"/>
        <v>515</v>
      </c>
      <c r="H775" s="41">
        <v>12</v>
      </c>
      <c r="I775" s="28"/>
      <c r="J775" s="243"/>
      <c r="K775" s="24"/>
      <c r="L775" s="24"/>
      <c r="M775" s="24"/>
      <c r="N775" s="24"/>
      <c r="O775" s="24"/>
    </row>
    <row r="776" spans="1:15" s="18" customFormat="1" ht="15" customHeight="1" x14ac:dyDescent="0.25">
      <c r="A776" s="21" t="s">
        <v>1512</v>
      </c>
      <c r="B776" s="50" t="s">
        <v>452</v>
      </c>
      <c r="C776" s="21" t="s">
        <v>52</v>
      </c>
      <c r="D776" s="192" t="s">
        <v>52</v>
      </c>
      <c r="E776" s="398">
        <v>18000</v>
      </c>
      <c r="F776" s="28">
        <f t="shared" si="339"/>
        <v>8550</v>
      </c>
      <c r="G776" s="28">
        <f t="shared" si="337"/>
        <v>1500</v>
      </c>
      <c r="H776" s="41">
        <v>12</v>
      </c>
      <c r="I776" s="28"/>
      <c r="J776" s="243"/>
      <c r="K776" s="24"/>
      <c r="L776" s="24"/>
      <c r="M776" s="24"/>
      <c r="N776" s="24"/>
      <c r="O776" s="24"/>
    </row>
    <row r="777" spans="1:15" s="18" customFormat="1" ht="15" customHeight="1" x14ac:dyDescent="0.25">
      <c r="A777" s="21" t="s">
        <v>1513</v>
      </c>
      <c r="B777" s="48" t="s">
        <v>1020</v>
      </c>
      <c r="C777" s="21" t="s">
        <v>453</v>
      </c>
      <c r="D777" s="192" t="s">
        <v>453</v>
      </c>
      <c r="E777" s="385">
        <v>13500</v>
      </c>
      <c r="F777" s="221">
        <f>+E777/3*0.95</f>
        <v>4275</v>
      </c>
      <c r="G777" s="221">
        <f t="shared" si="337"/>
        <v>750</v>
      </c>
      <c r="H777" s="402">
        <v>18</v>
      </c>
      <c r="I777" s="28"/>
      <c r="J777" s="190" t="s">
        <v>2100</v>
      </c>
      <c r="K777" s="24"/>
      <c r="L777" s="24"/>
      <c r="M777" s="24"/>
      <c r="N777" s="24"/>
      <c r="O777" s="24"/>
    </row>
    <row r="778" spans="1:15" s="18" customFormat="1" ht="15" customHeight="1" x14ac:dyDescent="0.25">
      <c r="A778" s="21" t="s">
        <v>1514</v>
      </c>
      <c r="B778" s="48" t="s">
        <v>2099</v>
      </c>
      <c r="C778" s="21" t="s">
        <v>453</v>
      </c>
      <c r="D778" s="192" t="s">
        <v>453</v>
      </c>
      <c r="E778" s="385">
        <v>9900</v>
      </c>
      <c r="F778" s="221">
        <f>+E778/3*0.95</f>
        <v>3135</v>
      </c>
      <c r="G778" s="221">
        <f t="shared" si="337"/>
        <v>550</v>
      </c>
      <c r="H778" s="122">
        <v>18</v>
      </c>
      <c r="I778" s="28"/>
      <c r="J778" s="190" t="s">
        <v>2100</v>
      </c>
      <c r="K778" s="24"/>
      <c r="L778" s="24"/>
      <c r="M778" s="24"/>
      <c r="N778" s="24"/>
      <c r="O778" s="24"/>
    </row>
    <row r="779" spans="1:15" s="18" customFormat="1" ht="15" customHeight="1" x14ac:dyDescent="0.25">
      <c r="A779" s="21" t="s">
        <v>1515</v>
      </c>
      <c r="B779" s="50" t="s">
        <v>1832</v>
      </c>
      <c r="C779" s="21" t="s">
        <v>39</v>
      </c>
      <c r="D779" s="192" t="s">
        <v>39</v>
      </c>
      <c r="E779" s="398">
        <v>9600</v>
      </c>
      <c r="F779" s="28">
        <f t="shared" si="339"/>
        <v>4560</v>
      </c>
      <c r="G779" s="28">
        <f t="shared" si="337"/>
        <v>800</v>
      </c>
      <c r="H779" s="41">
        <v>12</v>
      </c>
      <c r="I779" s="28"/>
      <c r="J779" s="59"/>
      <c r="K779" s="24"/>
      <c r="L779" s="24"/>
      <c r="M779" s="24"/>
      <c r="N779" s="24"/>
      <c r="O779" s="24"/>
    </row>
    <row r="780" spans="1:15" s="18" customFormat="1" ht="15" customHeight="1" x14ac:dyDescent="0.25">
      <c r="A780" s="21" t="s">
        <v>1516</v>
      </c>
      <c r="B780" s="50" t="s">
        <v>893</v>
      </c>
      <c r="C780" s="21" t="s">
        <v>48</v>
      </c>
      <c r="D780" s="192" t="s">
        <v>48</v>
      </c>
      <c r="E780" s="398">
        <v>7800</v>
      </c>
      <c r="F780" s="28">
        <f t="shared" si="339"/>
        <v>3705</v>
      </c>
      <c r="G780" s="28">
        <f t="shared" si="337"/>
        <v>650</v>
      </c>
      <c r="H780" s="41">
        <v>12</v>
      </c>
      <c r="I780" s="51"/>
      <c r="J780" s="59"/>
      <c r="K780" s="24"/>
      <c r="L780" s="24"/>
      <c r="M780" s="24"/>
      <c r="N780" s="24"/>
      <c r="O780" s="24"/>
    </row>
    <row r="781" spans="1:15" s="24" customFormat="1" ht="15" customHeight="1" x14ac:dyDescent="0.25">
      <c r="A781" s="21" t="s">
        <v>2001</v>
      </c>
      <c r="B781" s="48" t="s">
        <v>1833</v>
      </c>
      <c r="C781" s="21" t="s">
        <v>276</v>
      </c>
      <c r="D781" s="192" t="s">
        <v>276</v>
      </c>
      <c r="E781" s="398">
        <f>12400*2</f>
        <v>24800</v>
      </c>
      <c r="F781" s="273">
        <f t="shared" si="339"/>
        <v>11780</v>
      </c>
      <c r="G781" s="273">
        <f>E781/H781</f>
        <v>1550</v>
      </c>
      <c r="H781" s="10">
        <v>16</v>
      </c>
      <c r="I781" s="51"/>
      <c r="J781" s="59"/>
    </row>
    <row r="782" spans="1:15" s="223" customFormat="1" ht="15" customHeight="1" x14ac:dyDescent="0.25">
      <c r="A782" s="216" t="s">
        <v>2085</v>
      </c>
      <c r="B782" s="386" t="s">
        <v>2086</v>
      </c>
      <c r="C782" s="216" t="s">
        <v>453</v>
      </c>
      <c r="D782" s="403" t="s">
        <v>453</v>
      </c>
      <c r="E782" s="385">
        <v>12600</v>
      </c>
      <c r="F782" s="221">
        <f>+E782/3*0.95</f>
        <v>3990</v>
      </c>
      <c r="G782" s="221">
        <f t="shared" ref="G782:G788" si="340">E782/H782</f>
        <v>700</v>
      </c>
      <c r="H782" s="402">
        <v>18</v>
      </c>
      <c r="I782" s="221"/>
      <c r="J782" s="190" t="s">
        <v>2100</v>
      </c>
      <c r="K782" s="396"/>
      <c r="L782" s="396"/>
      <c r="M782" s="396"/>
      <c r="N782" s="396"/>
      <c r="O782" s="396"/>
    </row>
    <row r="783" spans="1:15" s="223" customFormat="1" ht="15" customHeight="1" x14ac:dyDescent="0.25">
      <c r="A783" s="216" t="s">
        <v>2087</v>
      </c>
      <c r="B783" s="386" t="s">
        <v>2088</v>
      </c>
      <c r="C783" s="216" t="s">
        <v>453</v>
      </c>
      <c r="D783" s="403" t="s">
        <v>453</v>
      </c>
      <c r="E783" s="385">
        <v>11700</v>
      </c>
      <c r="F783" s="221">
        <f>+E783/3*0.95</f>
        <v>3705</v>
      </c>
      <c r="G783" s="221">
        <f t="shared" si="340"/>
        <v>650</v>
      </c>
      <c r="H783" s="402">
        <v>18</v>
      </c>
      <c r="I783" s="221"/>
      <c r="J783" s="190" t="s">
        <v>2100</v>
      </c>
      <c r="K783" s="396"/>
      <c r="L783" s="396"/>
      <c r="M783" s="396"/>
      <c r="N783" s="396"/>
      <c r="O783" s="396"/>
    </row>
    <row r="784" spans="1:15" s="223" customFormat="1" ht="15" customHeight="1" x14ac:dyDescent="0.25">
      <c r="A784" s="216" t="s">
        <v>2089</v>
      </c>
      <c r="B784" s="386" t="s">
        <v>2090</v>
      </c>
      <c r="C784" s="216" t="s">
        <v>453</v>
      </c>
      <c r="D784" s="403" t="s">
        <v>453</v>
      </c>
      <c r="E784" s="385">
        <v>10800</v>
      </c>
      <c r="F784" s="221">
        <f>+E784/3*0.95</f>
        <v>3420</v>
      </c>
      <c r="G784" s="221">
        <f t="shared" si="340"/>
        <v>600</v>
      </c>
      <c r="H784" s="402">
        <v>18</v>
      </c>
      <c r="I784" s="221"/>
      <c r="J784" s="190" t="s">
        <v>2100</v>
      </c>
      <c r="K784" s="396"/>
      <c r="L784" s="396"/>
      <c r="M784" s="396"/>
      <c r="N784" s="396"/>
      <c r="O784" s="396"/>
    </row>
    <row r="785" spans="1:15" s="223" customFormat="1" ht="15" customHeight="1" x14ac:dyDescent="0.25">
      <c r="A785" s="216" t="s">
        <v>2091</v>
      </c>
      <c r="B785" s="386" t="s">
        <v>2092</v>
      </c>
      <c r="C785" s="216" t="s">
        <v>453</v>
      </c>
      <c r="D785" s="403" t="s">
        <v>453</v>
      </c>
      <c r="E785" s="385">
        <v>11700</v>
      </c>
      <c r="F785" s="221">
        <f t="shared" ref="F785:F788" si="341">+E785/3*0.95</f>
        <v>3705</v>
      </c>
      <c r="G785" s="221">
        <f t="shared" si="340"/>
        <v>650</v>
      </c>
      <c r="H785" s="402">
        <v>18</v>
      </c>
      <c r="I785" s="221"/>
      <c r="J785" s="190" t="s">
        <v>2100</v>
      </c>
      <c r="K785" s="396"/>
      <c r="L785" s="396"/>
      <c r="M785" s="396"/>
      <c r="N785" s="396"/>
      <c r="O785" s="396"/>
    </row>
    <row r="786" spans="1:15" s="223" customFormat="1" ht="15" customHeight="1" x14ac:dyDescent="0.25">
      <c r="A786" s="216" t="s">
        <v>2093</v>
      </c>
      <c r="B786" s="386" t="s">
        <v>2094</v>
      </c>
      <c r="C786" s="216" t="s">
        <v>453</v>
      </c>
      <c r="D786" s="403" t="s">
        <v>453</v>
      </c>
      <c r="E786" s="385">
        <v>10800</v>
      </c>
      <c r="F786" s="221">
        <f t="shared" si="341"/>
        <v>3420</v>
      </c>
      <c r="G786" s="221">
        <f t="shared" si="340"/>
        <v>600</v>
      </c>
      <c r="H786" s="402">
        <v>18</v>
      </c>
      <c r="I786" s="221"/>
      <c r="J786" s="190" t="s">
        <v>2100</v>
      </c>
      <c r="K786" s="396"/>
      <c r="L786" s="396"/>
      <c r="M786" s="396"/>
      <c r="N786" s="396"/>
      <c r="O786" s="396"/>
    </row>
    <row r="787" spans="1:15" s="223" customFormat="1" ht="15" customHeight="1" x14ac:dyDescent="0.25">
      <c r="A787" s="216" t="s">
        <v>2095</v>
      </c>
      <c r="B787" s="386" t="s">
        <v>2096</v>
      </c>
      <c r="C787" s="216" t="s">
        <v>453</v>
      </c>
      <c r="D787" s="403" t="s">
        <v>453</v>
      </c>
      <c r="E787" s="385">
        <v>11700</v>
      </c>
      <c r="F787" s="221">
        <f t="shared" si="341"/>
        <v>3705</v>
      </c>
      <c r="G787" s="221">
        <f t="shared" si="340"/>
        <v>650</v>
      </c>
      <c r="H787" s="402">
        <v>18</v>
      </c>
      <c r="I787" s="221"/>
      <c r="J787" s="190" t="s">
        <v>2100</v>
      </c>
      <c r="K787" s="396"/>
      <c r="L787" s="396"/>
      <c r="M787" s="396"/>
      <c r="N787" s="396"/>
      <c r="O787" s="396"/>
    </row>
    <row r="788" spans="1:15" s="223" customFormat="1" ht="15" customHeight="1" x14ac:dyDescent="0.25">
      <c r="A788" s="216" t="s">
        <v>2097</v>
      </c>
      <c r="B788" s="386" t="s">
        <v>2098</v>
      </c>
      <c r="C788" s="216" t="s">
        <v>453</v>
      </c>
      <c r="D788" s="403" t="s">
        <v>453</v>
      </c>
      <c r="E788" s="385">
        <v>10800</v>
      </c>
      <c r="F788" s="221">
        <f t="shared" si="341"/>
        <v>3420</v>
      </c>
      <c r="G788" s="221">
        <f t="shared" si="340"/>
        <v>600</v>
      </c>
      <c r="H788" s="402">
        <v>18</v>
      </c>
      <c r="I788" s="221"/>
      <c r="J788" s="190" t="s">
        <v>2100</v>
      </c>
      <c r="K788" s="396"/>
      <c r="L788" s="396"/>
      <c r="M788" s="396"/>
      <c r="N788" s="396"/>
      <c r="O788" s="396"/>
    </row>
    <row r="789" spans="1:15" s="18" customFormat="1" ht="15" customHeight="1" x14ac:dyDescent="0.25">
      <c r="A789" s="177"/>
      <c r="B789" s="184"/>
      <c r="C789" s="175"/>
      <c r="D789" s="185"/>
      <c r="E789" s="176"/>
      <c r="F789" s="180"/>
      <c r="G789" s="180"/>
      <c r="H789" s="181"/>
      <c r="I789" s="22"/>
      <c r="J789" s="95"/>
      <c r="K789" s="24"/>
      <c r="L789" s="24"/>
      <c r="M789" s="24"/>
      <c r="N789" s="24"/>
      <c r="O789" s="24"/>
    </row>
    <row r="790" spans="1:15" s="18" customFormat="1" ht="16.5" customHeight="1" x14ac:dyDescent="0.25">
      <c r="A790" s="14">
        <v>3</v>
      </c>
      <c r="B790" s="54" t="s">
        <v>419</v>
      </c>
      <c r="C790" s="25"/>
      <c r="D790" s="37"/>
      <c r="E790" s="405"/>
      <c r="F790" s="405"/>
      <c r="G790" s="22"/>
      <c r="H790" s="22"/>
      <c r="I790" s="96"/>
      <c r="J790" s="95"/>
      <c r="K790" s="24"/>
      <c r="L790" s="24"/>
      <c r="M790" s="24"/>
      <c r="N790" s="24"/>
      <c r="O790" s="24"/>
    </row>
    <row r="791" spans="1:15" s="18" customFormat="1" ht="16.5" customHeight="1" x14ac:dyDescent="0.25">
      <c r="A791" s="14" t="s">
        <v>625</v>
      </c>
      <c r="B791" s="43" t="s">
        <v>573</v>
      </c>
      <c r="C791" s="44"/>
      <c r="D791" s="45"/>
      <c r="E791" s="404"/>
      <c r="F791" s="404"/>
      <c r="G791" s="9"/>
      <c r="H791" s="9"/>
      <c r="I791" s="104"/>
      <c r="J791" s="95"/>
      <c r="K791" s="24"/>
      <c r="L791" s="24"/>
      <c r="M791" s="24"/>
      <c r="N791" s="24"/>
      <c r="O791" s="24"/>
    </row>
    <row r="792" spans="1:15" s="18" customFormat="1" x14ac:dyDescent="0.25">
      <c r="A792" s="21" t="s">
        <v>91</v>
      </c>
      <c r="B792" s="48" t="s">
        <v>286</v>
      </c>
      <c r="C792" s="21" t="s">
        <v>27</v>
      </c>
      <c r="D792" s="19" t="s">
        <v>66</v>
      </c>
      <c r="E792" s="291">
        <v>4080</v>
      </c>
      <c r="F792" s="30"/>
      <c r="G792" s="22"/>
      <c r="H792" s="28"/>
      <c r="I792" s="104"/>
      <c r="J792" s="95"/>
      <c r="K792" s="24"/>
      <c r="L792" s="24"/>
      <c r="M792" s="24"/>
      <c r="N792" s="24"/>
      <c r="O792" s="24"/>
    </row>
    <row r="793" spans="1:15" s="18" customFormat="1" ht="15" customHeight="1" x14ac:dyDescent="0.25">
      <c r="A793" s="21" t="s">
        <v>94</v>
      </c>
      <c r="B793" s="48" t="s">
        <v>287</v>
      </c>
      <c r="C793" s="21" t="s">
        <v>27</v>
      </c>
      <c r="D793" s="19" t="s">
        <v>66</v>
      </c>
      <c r="E793" s="291">
        <v>1360</v>
      </c>
      <c r="F793" s="30"/>
      <c r="G793" s="22"/>
      <c r="H793" s="28"/>
      <c r="I793" s="104"/>
      <c r="J793" s="95"/>
      <c r="K793" s="24"/>
      <c r="L793" s="24"/>
      <c r="M793" s="24"/>
      <c r="N793" s="24"/>
      <c r="O793" s="24"/>
    </row>
    <row r="794" spans="1:15" s="18" customFormat="1" ht="16.5" customHeight="1" x14ac:dyDescent="0.25">
      <c r="A794" s="21" t="s">
        <v>95</v>
      </c>
      <c r="B794" s="48" t="s">
        <v>368</v>
      </c>
      <c r="C794" s="21" t="s">
        <v>27</v>
      </c>
      <c r="D794" s="19" t="s">
        <v>66</v>
      </c>
      <c r="E794" s="291">
        <v>1060</v>
      </c>
      <c r="F794" s="30"/>
      <c r="G794" s="22"/>
      <c r="H794" s="28"/>
      <c r="I794" s="96"/>
      <c r="J794" s="95"/>
      <c r="K794" s="24"/>
      <c r="L794" s="24"/>
      <c r="M794" s="24"/>
      <c r="N794" s="24"/>
      <c r="O794" s="24"/>
    </row>
    <row r="795" spans="1:15" s="18" customFormat="1" ht="16.5" customHeight="1" x14ac:dyDescent="0.25">
      <c r="A795" s="21" t="s">
        <v>1028</v>
      </c>
      <c r="B795" s="48" t="s">
        <v>288</v>
      </c>
      <c r="C795" s="21" t="s">
        <v>276</v>
      </c>
      <c r="D795" s="19" t="s">
        <v>376</v>
      </c>
      <c r="E795" s="291">
        <v>2800</v>
      </c>
      <c r="F795" s="30"/>
      <c r="G795" s="22"/>
      <c r="H795" s="28"/>
      <c r="I795" s="9"/>
      <c r="J795" s="95"/>
      <c r="K795" s="24"/>
      <c r="L795" s="24"/>
      <c r="M795" s="24"/>
      <c r="N795" s="24"/>
      <c r="O795" s="24"/>
    </row>
    <row r="796" spans="1:15" s="18" customFormat="1" ht="15" customHeight="1" x14ac:dyDescent="0.25">
      <c r="A796" s="21" t="s">
        <v>1029</v>
      </c>
      <c r="B796" s="48" t="s">
        <v>289</v>
      </c>
      <c r="C796" s="21" t="s">
        <v>276</v>
      </c>
      <c r="D796" s="19" t="s">
        <v>376</v>
      </c>
      <c r="E796" s="291">
        <v>2100</v>
      </c>
      <c r="F796" s="30"/>
      <c r="G796" s="22"/>
      <c r="H796" s="28"/>
      <c r="I796" s="1"/>
      <c r="J796" s="95"/>
      <c r="K796" s="24"/>
      <c r="L796" s="24"/>
      <c r="M796" s="24"/>
      <c r="N796" s="24"/>
      <c r="O796" s="24"/>
    </row>
    <row r="797" spans="1:15" s="18" customFormat="1" ht="15.75" customHeight="1" x14ac:dyDescent="0.25">
      <c r="A797" s="21" t="s">
        <v>1030</v>
      </c>
      <c r="B797" s="48" t="s">
        <v>375</v>
      </c>
      <c r="C797" s="21" t="s">
        <v>92</v>
      </c>
      <c r="D797" s="19" t="s">
        <v>93</v>
      </c>
      <c r="E797" s="291">
        <v>4080</v>
      </c>
      <c r="F797" s="30"/>
      <c r="G797" s="22"/>
      <c r="H797" s="28"/>
      <c r="I797" s="1"/>
      <c r="J797" s="95"/>
      <c r="K797" s="24"/>
      <c r="L797" s="24"/>
      <c r="M797" s="24"/>
      <c r="N797" s="24"/>
      <c r="O797" s="24"/>
    </row>
    <row r="798" spans="1:15" s="18" customFormat="1" ht="15.75" customHeight="1" x14ac:dyDescent="0.25">
      <c r="A798" s="21" t="s">
        <v>1031</v>
      </c>
      <c r="B798" s="48" t="s">
        <v>415</v>
      </c>
      <c r="C798" s="21" t="s">
        <v>27</v>
      </c>
      <c r="D798" s="19" t="s">
        <v>27</v>
      </c>
      <c r="E798" s="291">
        <v>1600</v>
      </c>
      <c r="F798" s="30"/>
      <c r="G798" s="22"/>
      <c r="H798" s="28"/>
      <c r="I798" s="96"/>
      <c r="J798" s="95"/>
      <c r="K798" s="24"/>
      <c r="L798" s="24"/>
      <c r="M798" s="24"/>
      <c r="N798" s="24"/>
      <c r="O798" s="24"/>
    </row>
    <row r="799" spans="1:15" s="18" customFormat="1" ht="15.75" customHeight="1" x14ac:dyDescent="0.25">
      <c r="A799" s="21" t="s">
        <v>1032</v>
      </c>
      <c r="B799" s="48" t="s">
        <v>416</v>
      </c>
      <c r="C799" s="21" t="s">
        <v>27</v>
      </c>
      <c r="D799" s="19" t="s">
        <v>27</v>
      </c>
      <c r="E799" s="291">
        <v>1000</v>
      </c>
      <c r="F799" s="30"/>
      <c r="G799" s="22"/>
      <c r="H799" s="28"/>
      <c r="I799" s="96"/>
      <c r="J799" s="95"/>
      <c r="K799" s="24"/>
      <c r="L799" s="24"/>
      <c r="M799" s="24"/>
      <c r="N799" s="24"/>
      <c r="O799" s="24"/>
    </row>
    <row r="800" spans="1:15" s="18" customFormat="1" ht="15" customHeight="1" x14ac:dyDescent="0.25">
      <c r="A800" s="21" t="s">
        <v>1033</v>
      </c>
      <c r="B800" s="48" t="s">
        <v>417</v>
      </c>
      <c r="C800" s="21" t="s">
        <v>27</v>
      </c>
      <c r="D800" s="19" t="s">
        <v>27</v>
      </c>
      <c r="E800" s="291">
        <v>1860</v>
      </c>
      <c r="F800" s="30"/>
      <c r="G800" s="22"/>
      <c r="H800" s="28"/>
      <c r="I800" s="96"/>
      <c r="J800" s="95"/>
      <c r="K800" s="24"/>
      <c r="L800" s="24"/>
      <c r="M800" s="24"/>
      <c r="N800" s="24"/>
      <c r="O800" s="24"/>
    </row>
    <row r="801" spans="1:15" s="18" customFormat="1" ht="15" customHeight="1" x14ac:dyDescent="0.25">
      <c r="A801" s="21" t="s">
        <v>1034</v>
      </c>
      <c r="B801" s="48" t="s">
        <v>418</v>
      </c>
      <c r="C801" s="21" t="s">
        <v>27</v>
      </c>
      <c r="D801" s="19" t="s">
        <v>27</v>
      </c>
      <c r="E801" s="291">
        <v>2480</v>
      </c>
      <c r="F801" s="30"/>
      <c r="G801" s="22"/>
      <c r="H801" s="28"/>
      <c r="I801" s="96"/>
      <c r="J801" s="95"/>
      <c r="K801" s="24"/>
      <c r="L801" s="24"/>
      <c r="M801" s="24"/>
      <c r="N801" s="24"/>
      <c r="O801" s="24"/>
    </row>
    <row r="802" spans="1:15" s="18" customFormat="1" ht="15" customHeight="1" x14ac:dyDescent="0.25">
      <c r="A802" s="21" t="s">
        <v>1035</v>
      </c>
      <c r="B802" s="50" t="s">
        <v>1027</v>
      </c>
      <c r="C802" s="21" t="s">
        <v>27</v>
      </c>
      <c r="D802" s="19" t="s">
        <v>27</v>
      </c>
      <c r="E802" s="291">
        <v>380</v>
      </c>
      <c r="F802" s="30"/>
      <c r="G802" s="22"/>
      <c r="H802" s="28"/>
      <c r="I802" s="96"/>
      <c r="J802" s="95"/>
      <c r="K802" s="24"/>
      <c r="L802" s="24"/>
      <c r="M802" s="24"/>
      <c r="N802" s="24"/>
      <c r="O802" s="24"/>
    </row>
    <row r="803" spans="1:15" s="18" customFormat="1" ht="15" customHeight="1" x14ac:dyDescent="0.25">
      <c r="A803" s="14" t="s">
        <v>626</v>
      </c>
      <c r="B803" s="117" t="s">
        <v>420</v>
      </c>
      <c r="C803" s="118"/>
      <c r="D803" s="119"/>
      <c r="E803" s="404"/>
      <c r="F803" s="404"/>
      <c r="G803" s="9"/>
      <c r="H803" s="9"/>
      <c r="I803" s="96"/>
      <c r="J803" s="95"/>
      <c r="K803" s="24"/>
      <c r="L803" s="24"/>
      <c r="M803" s="24"/>
      <c r="N803" s="24"/>
      <c r="O803" s="24"/>
    </row>
    <row r="804" spans="1:15" s="18" customFormat="1" ht="15" customHeight="1" x14ac:dyDescent="0.25">
      <c r="A804" s="21" t="s">
        <v>267</v>
      </c>
      <c r="B804" s="48" t="s">
        <v>366</v>
      </c>
      <c r="C804" s="21" t="s">
        <v>92</v>
      </c>
      <c r="D804" s="19" t="s">
        <v>93</v>
      </c>
      <c r="E804" s="291">
        <v>1200</v>
      </c>
      <c r="F804" s="30"/>
      <c r="G804" s="22"/>
      <c r="H804" s="28"/>
      <c r="I804" s="96"/>
      <c r="J804" s="95"/>
      <c r="K804" s="24"/>
      <c r="L804" s="24"/>
      <c r="M804" s="24"/>
      <c r="N804" s="24"/>
      <c r="O804" s="24"/>
    </row>
    <row r="805" spans="1:15" s="18" customFormat="1" ht="15" customHeight="1" x14ac:dyDescent="0.25">
      <c r="A805" s="21" t="s">
        <v>268</v>
      </c>
      <c r="B805" s="48" t="s">
        <v>367</v>
      </c>
      <c r="C805" s="21" t="s">
        <v>92</v>
      </c>
      <c r="D805" s="19" t="s">
        <v>93</v>
      </c>
      <c r="E805" s="291">
        <v>4080</v>
      </c>
      <c r="F805" s="30"/>
      <c r="G805" s="22"/>
      <c r="H805" s="28"/>
      <c r="I805" s="96"/>
      <c r="J805" s="95"/>
      <c r="K805" s="24"/>
      <c r="L805" s="24"/>
      <c r="M805" s="24"/>
      <c r="N805" s="24"/>
      <c r="O805" s="24"/>
    </row>
    <row r="806" spans="1:15" s="18" customFormat="1" ht="15" customHeight="1" x14ac:dyDescent="0.25">
      <c r="A806" s="21" t="s">
        <v>1036</v>
      </c>
      <c r="B806" s="48" t="s">
        <v>285</v>
      </c>
      <c r="C806" s="21" t="s">
        <v>92</v>
      </c>
      <c r="D806" s="19" t="s">
        <v>93</v>
      </c>
      <c r="E806" s="291">
        <v>4080</v>
      </c>
      <c r="F806" s="30"/>
      <c r="G806" s="22"/>
      <c r="H806" s="28"/>
      <c r="I806" s="96"/>
      <c r="J806" s="95"/>
      <c r="K806" s="24"/>
      <c r="L806" s="24"/>
      <c r="M806" s="24"/>
      <c r="N806" s="24"/>
      <c r="O806" s="24"/>
    </row>
    <row r="807" spans="1:15" s="18" customFormat="1" ht="15" customHeight="1" x14ac:dyDescent="0.25">
      <c r="A807" s="21" t="s">
        <v>1037</v>
      </c>
      <c r="B807" s="48" t="s">
        <v>372</v>
      </c>
      <c r="C807" s="21" t="s">
        <v>99</v>
      </c>
      <c r="D807" s="19" t="s">
        <v>379</v>
      </c>
      <c r="E807" s="291">
        <v>1000</v>
      </c>
      <c r="F807" s="30"/>
      <c r="G807" s="22"/>
      <c r="H807" s="28"/>
      <c r="I807" s="96"/>
      <c r="J807" s="95"/>
      <c r="K807" s="24"/>
      <c r="L807" s="24"/>
      <c r="M807" s="24"/>
      <c r="N807" s="24"/>
      <c r="O807" s="24"/>
    </row>
    <row r="808" spans="1:15" s="18" customFormat="1" ht="15" customHeight="1" x14ac:dyDescent="0.25">
      <c r="A808" s="21" t="s">
        <v>1038</v>
      </c>
      <c r="B808" s="48" t="s">
        <v>373</v>
      </c>
      <c r="C808" s="21" t="s">
        <v>99</v>
      </c>
      <c r="D808" s="19" t="s">
        <v>379</v>
      </c>
      <c r="E808" s="291">
        <v>1900</v>
      </c>
      <c r="F808" s="30"/>
      <c r="G808" s="22"/>
      <c r="H808" s="28"/>
      <c r="I808" s="96"/>
      <c r="J808" s="95"/>
      <c r="K808" s="24"/>
      <c r="L808" s="24"/>
      <c r="M808" s="24"/>
      <c r="N808" s="24"/>
      <c r="O808" s="24"/>
    </row>
    <row r="809" spans="1:15" s="18" customFormat="1" ht="15" customHeight="1" x14ac:dyDescent="0.25">
      <c r="A809" s="21" t="s">
        <v>1039</v>
      </c>
      <c r="B809" s="48" t="s">
        <v>374</v>
      </c>
      <c r="C809" s="21" t="s">
        <v>99</v>
      </c>
      <c r="D809" s="19" t="s">
        <v>379</v>
      </c>
      <c r="E809" s="291">
        <v>3350</v>
      </c>
      <c r="F809" s="30"/>
      <c r="G809" s="22"/>
      <c r="H809" s="28"/>
      <c r="I809" s="96"/>
      <c r="J809" s="95"/>
      <c r="K809" s="24"/>
      <c r="L809" s="24"/>
      <c r="M809" s="24"/>
      <c r="N809" s="24"/>
      <c r="O809" s="24"/>
    </row>
    <row r="810" spans="1:15" s="18" customFormat="1" ht="15" customHeight="1" x14ac:dyDescent="0.25">
      <c r="A810" s="21" t="s">
        <v>1040</v>
      </c>
      <c r="B810" s="48" t="s">
        <v>369</v>
      </c>
      <c r="C810" s="21" t="s">
        <v>99</v>
      </c>
      <c r="D810" s="19" t="s">
        <v>379</v>
      </c>
      <c r="E810" s="291">
        <v>1960</v>
      </c>
      <c r="F810" s="30"/>
      <c r="G810" s="22"/>
      <c r="H810" s="28"/>
      <c r="I810" s="96"/>
      <c r="J810" s="95"/>
      <c r="K810" s="24"/>
      <c r="L810" s="24"/>
      <c r="M810" s="24"/>
      <c r="N810" s="24"/>
      <c r="O810" s="24"/>
    </row>
    <row r="811" spans="1:15" s="18" customFormat="1" ht="15" customHeight="1" x14ac:dyDescent="0.25">
      <c r="A811" s="21" t="s">
        <v>1041</v>
      </c>
      <c r="B811" s="48" t="s">
        <v>370</v>
      </c>
      <c r="C811" s="21" t="s">
        <v>99</v>
      </c>
      <c r="D811" s="19" t="s">
        <v>379</v>
      </c>
      <c r="E811" s="291">
        <v>3720</v>
      </c>
      <c r="F811" s="30"/>
      <c r="G811" s="22"/>
      <c r="H811" s="28"/>
      <c r="I811" s="96"/>
      <c r="J811" s="95"/>
      <c r="K811" s="24"/>
      <c r="L811" s="24"/>
      <c r="M811" s="24"/>
      <c r="N811" s="24"/>
      <c r="O811" s="24"/>
    </row>
    <row r="812" spans="1:15" s="18" customFormat="1" x14ac:dyDescent="0.25">
      <c r="A812" s="21" t="s">
        <v>1042</v>
      </c>
      <c r="B812" s="48" t="s">
        <v>371</v>
      </c>
      <c r="C812" s="21" t="s">
        <v>99</v>
      </c>
      <c r="D812" s="19" t="s">
        <v>379</v>
      </c>
      <c r="E812" s="291">
        <v>5400</v>
      </c>
      <c r="F812" s="30"/>
      <c r="G812" s="22"/>
      <c r="H812" s="28"/>
      <c r="I812" s="96"/>
      <c r="J812" s="95"/>
      <c r="K812" s="24"/>
      <c r="L812" s="24"/>
      <c r="M812" s="24"/>
      <c r="N812" s="24"/>
      <c r="O812" s="24"/>
    </row>
    <row r="813" spans="1:15" s="18" customFormat="1" ht="14.45" customHeight="1" x14ac:dyDescent="0.25">
      <c r="A813" s="21" t="s">
        <v>1043</v>
      </c>
      <c r="B813" s="48" t="s">
        <v>516</v>
      </c>
      <c r="C813" s="21" t="s">
        <v>27</v>
      </c>
      <c r="D813" s="19" t="s">
        <v>411</v>
      </c>
      <c r="E813" s="291">
        <v>710</v>
      </c>
      <c r="F813" s="103"/>
      <c r="G813" s="22"/>
      <c r="H813" s="28"/>
      <c r="I813" s="96"/>
      <c r="J813" s="95"/>
      <c r="K813" s="24"/>
      <c r="L813" s="24"/>
      <c r="M813" s="24"/>
      <c r="N813" s="24"/>
      <c r="O813" s="24"/>
    </row>
    <row r="814" spans="1:15" s="18" customFormat="1" x14ac:dyDescent="0.25">
      <c r="A814" s="21" t="s">
        <v>1044</v>
      </c>
      <c r="B814" s="48" t="s">
        <v>254</v>
      </c>
      <c r="C814" s="21" t="s">
        <v>27</v>
      </c>
      <c r="D814" s="19" t="s">
        <v>27</v>
      </c>
      <c r="E814" s="291">
        <v>2190</v>
      </c>
      <c r="F814" s="30"/>
      <c r="G814" s="22"/>
      <c r="H814" s="28"/>
      <c r="I814" s="96"/>
      <c r="J814" s="95"/>
      <c r="K814" s="24"/>
      <c r="L814" s="24"/>
      <c r="M814" s="24"/>
      <c r="N814" s="24"/>
      <c r="O814" s="24"/>
    </row>
    <row r="815" spans="1:15" s="18" customFormat="1" x14ac:dyDescent="0.25">
      <c r="A815" s="21" t="s">
        <v>1045</v>
      </c>
      <c r="B815" s="48" t="s">
        <v>255</v>
      </c>
      <c r="C815" s="21" t="s">
        <v>27</v>
      </c>
      <c r="D815" s="19" t="s">
        <v>27</v>
      </c>
      <c r="E815" s="291">
        <v>820</v>
      </c>
      <c r="F815" s="30"/>
      <c r="G815" s="22"/>
      <c r="H815" s="28"/>
      <c r="I815" s="96"/>
      <c r="J815" s="95"/>
      <c r="K815" s="24"/>
      <c r="L815" s="24"/>
      <c r="M815" s="24"/>
      <c r="N815" s="24"/>
      <c r="O815" s="24"/>
    </row>
    <row r="816" spans="1:15" s="18" customFormat="1" x14ac:dyDescent="0.25">
      <c r="A816" s="21" t="s">
        <v>1046</v>
      </c>
      <c r="B816" s="55" t="s">
        <v>1525</v>
      </c>
      <c r="C816" s="21" t="s">
        <v>92</v>
      </c>
      <c r="D816" s="19" t="s">
        <v>93</v>
      </c>
      <c r="E816" s="336"/>
      <c r="F816" s="53">
        <v>200</v>
      </c>
      <c r="G816" s="22"/>
      <c r="H816" s="28"/>
      <c r="I816" s="314"/>
      <c r="J816" s="95"/>
      <c r="K816" s="24"/>
      <c r="L816" s="24"/>
      <c r="M816" s="24"/>
      <c r="N816" s="24"/>
      <c r="O816" s="24"/>
    </row>
    <row r="817" spans="1:15" s="18" customFormat="1" ht="15" customHeight="1" x14ac:dyDescent="0.25">
      <c r="A817" s="21" t="s">
        <v>1047</v>
      </c>
      <c r="B817" s="55" t="s">
        <v>1526</v>
      </c>
      <c r="C817" s="21" t="s">
        <v>92</v>
      </c>
      <c r="D817" s="19" t="s">
        <v>93</v>
      </c>
      <c r="E817" s="336"/>
      <c r="F817" s="53">
        <v>300</v>
      </c>
      <c r="G817" s="22"/>
      <c r="H817" s="28"/>
      <c r="I817" s="314"/>
      <c r="J817" s="95"/>
      <c r="K817" s="24"/>
      <c r="L817" s="24"/>
      <c r="M817" s="24"/>
      <c r="N817" s="24"/>
      <c r="O817" s="24"/>
    </row>
    <row r="818" spans="1:15" s="18" customFormat="1" x14ac:dyDescent="0.25">
      <c r="A818" s="21" t="s">
        <v>1048</v>
      </c>
      <c r="B818" s="55" t="s">
        <v>1527</v>
      </c>
      <c r="C818" s="21" t="s">
        <v>92</v>
      </c>
      <c r="D818" s="19" t="s">
        <v>93</v>
      </c>
      <c r="E818" s="336"/>
      <c r="F818" s="53">
        <v>600</v>
      </c>
      <c r="G818" s="22"/>
      <c r="H818" s="28"/>
      <c r="I818" s="314"/>
      <c r="J818" s="95"/>
      <c r="K818" s="24"/>
      <c r="L818" s="24"/>
      <c r="M818" s="24"/>
      <c r="N818" s="24"/>
      <c r="O818" s="24"/>
    </row>
    <row r="819" spans="1:15" s="18" customFormat="1" ht="15" customHeight="1" x14ac:dyDescent="0.25">
      <c r="A819" s="21" t="s">
        <v>1049</v>
      </c>
      <c r="B819" s="55" t="s">
        <v>1528</v>
      </c>
      <c r="C819" s="21" t="s">
        <v>92</v>
      </c>
      <c r="D819" s="19" t="s">
        <v>93</v>
      </c>
      <c r="E819" s="336"/>
      <c r="F819" s="53">
        <v>900</v>
      </c>
      <c r="G819" s="22"/>
      <c r="H819" s="28"/>
      <c r="I819" s="314"/>
      <c r="J819" s="95"/>
      <c r="K819" s="24"/>
      <c r="L819" s="24"/>
      <c r="M819" s="24"/>
      <c r="N819" s="24"/>
      <c r="O819" s="24"/>
    </row>
    <row r="820" spans="1:15" s="20" customFormat="1" x14ac:dyDescent="0.25">
      <c r="A820" s="21" t="s">
        <v>1529</v>
      </c>
      <c r="B820" s="55" t="s">
        <v>1530</v>
      </c>
      <c r="C820" s="21" t="s">
        <v>92</v>
      </c>
      <c r="D820" s="19" t="s">
        <v>93</v>
      </c>
      <c r="E820" s="336">
        <v>2000</v>
      </c>
      <c r="F820" s="53"/>
      <c r="I820" s="314"/>
    </row>
    <row r="821" spans="1:15" s="18" customFormat="1" ht="15" customHeight="1" x14ac:dyDescent="0.25">
      <c r="A821" s="14">
        <v>3.3</v>
      </c>
      <c r="B821" s="54" t="s">
        <v>278</v>
      </c>
      <c r="C821" s="25"/>
      <c r="D821" s="37" t="s">
        <v>97</v>
      </c>
      <c r="E821" s="405"/>
      <c r="F821" s="405"/>
      <c r="G821" s="22"/>
      <c r="H821" s="22"/>
      <c r="I821" s="96"/>
      <c r="J821" s="95"/>
      <c r="K821" s="24"/>
      <c r="L821" s="24"/>
      <c r="M821" s="24"/>
      <c r="N821" s="24"/>
      <c r="O821" s="24"/>
    </row>
    <row r="822" spans="1:15" s="18" customFormat="1" ht="15" customHeight="1" x14ac:dyDescent="0.25">
      <c r="A822" s="21" t="s">
        <v>927</v>
      </c>
      <c r="B822" s="48" t="s">
        <v>666</v>
      </c>
      <c r="C822" s="21" t="s">
        <v>99</v>
      </c>
      <c r="D822" s="19" t="s">
        <v>99</v>
      </c>
      <c r="E822" s="291">
        <v>3725</v>
      </c>
      <c r="F822" s="66"/>
      <c r="G822" s="67"/>
      <c r="H822" s="28"/>
      <c r="I822" s="9"/>
      <c r="J822" s="94"/>
      <c r="K822" s="24"/>
      <c r="L822" s="24"/>
      <c r="M822" s="24"/>
      <c r="N822" s="24"/>
      <c r="O822" s="24"/>
    </row>
    <row r="823" spans="1:15" s="18" customFormat="1" ht="15" customHeight="1" x14ac:dyDescent="0.25">
      <c r="A823" s="21" t="s">
        <v>928</v>
      </c>
      <c r="B823" s="48" t="s">
        <v>667</v>
      </c>
      <c r="C823" s="21" t="s">
        <v>99</v>
      </c>
      <c r="D823" s="19" t="s">
        <v>99</v>
      </c>
      <c r="E823" s="291">
        <v>5400</v>
      </c>
      <c r="F823" s="30"/>
      <c r="G823" s="22"/>
      <c r="H823" s="28"/>
      <c r="I823" s="9"/>
      <c r="J823" s="94"/>
      <c r="K823" s="24"/>
      <c r="L823" s="24"/>
      <c r="M823" s="24"/>
      <c r="N823" s="24"/>
      <c r="O823" s="24"/>
    </row>
    <row r="824" spans="1:15" s="18" customFormat="1" ht="15" customHeight="1" x14ac:dyDescent="0.25">
      <c r="A824" s="67"/>
      <c r="B824" s="67"/>
      <c r="C824" s="67"/>
      <c r="D824" s="79"/>
      <c r="E824" s="80"/>
      <c r="F824" s="9"/>
      <c r="G824" s="9"/>
      <c r="H824" s="9"/>
      <c r="I824" s="9"/>
      <c r="J824" s="94"/>
      <c r="K824" s="24"/>
      <c r="L824" s="24"/>
      <c r="M824" s="24"/>
      <c r="N824" s="24"/>
      <c r="O824" s="24"/>
    </row>
    <row r="825" spans="1:15" s="18" customFormat="1" ht="15" customHeight="1" x14ac:dyDescent="0.25">
      <c r="A825" s="14">
        <v>4</v>
      </c>
      <c r="B825" s="54" t="s">
        <v>112</v>
      </c>
      <c r="C825" s="25"/>
      <c r="D825" s="37"/>
      <c r="E825" s="405"/>
      <c r="F825" s="405"/>
      <c r="G825" s="1"/>
      <c r="H825" s="1"/>
      <c r="I825" s="96"/>
      <c r="J825" s="94"/>
      <c r="K825" s="24"/>
      <c r="L825" s="24"/>
    </row>
    <row r="826" spans="1:15" s="18" customFormat="1" ht="15" customHeight="1" x14ac:dyDescent="0.25">
      <c r="A826" s="14" t="s">
        <v>627</v>
      </c>
      <c r="B826" s="293" t="s">
        <v>113</v>
      </c>
      <c r="C826" s="294"/>
      <c r="D826" s="119"/>
      <c r="E826" s="404"/>
      <c r="F826" s="404"/>
      <c r="G826" s="1"/>
      <c r="H826" s="1"/>
      <c r="I826" s="96"/>
      <c r="J826" s="94"/>
      <c r="K826" s="24"/>
      <c r="L826" s="24"/>
      <c r="M826" s="24"/>
      <c r="N826" s="24"/>
      <c r="O826" s="24"/>
    </row>
    <row r="827" spans="1:15" s="18" customFormat="1" ht="15" customHeight="1" x14ac:dyDescent="0.25">
      <c r="A827" s="11" t="s">
        <v>98</v>
      </c>
      <c r="B827" s="48" t="s">
        <v>115</v>
      </c>
      <c r="C827" s="21" t="s">
        <v>99</v>
      </c>
      <c r="D827" s="19" t="s">
        <v>99</v>
      </c>
      <c r="E827" s="291">
        <v>100</v>
      </c>
      <c r="F827" s="30"/>
      <c r="G827" s="1"/>
      <c r="H827" s="28"/>
      <c r="I827" s="42"/>
      <c r="J827" s="24"/>
      <c r="M827" s="24"/>
      <c r="N827" s="24"/>
      <c r="O827" s="24"/>
    </row>
    <row r="828" spans="1:15" s="18" customFormat="1" ht="15" customHeight="1" x14ac:dyDescent="0.25">
      <c r="A828" s="11" t="s">
        <v>100</v>
      </c>
      <c r="B828" s="48" t="s">
        <v>117</v>
      </c>
      <c r="C828" s="21" t="s">
        <v>118</v>
      </c>
      <c r="D828" s="19" t="s">
        <v>118</v>
      </c>
      <c r="E828" s="291">
        <v>200</v>
      </c>
      <c r="F828" s="14"/>
      <c r="G828" s="9"/>
      <c r="H828" s="28"/>
      <c r="I828" s="96"/>
      <c r="J828" s="94"/>
      <c r="K828" s="24"/>
      <c r="L828" s="24"/>
      <c r="M828" s="24"/>
      <c r="N828" s="24"/>
      <c r="O828" s="24"/>
    </row>
    <row r="829" spans="1:15" s="18" customFormat="1" ht="15" customHeight="1" x14ac:dyDescent="0.25">
      <c r="A829" s="14" t="s">
        <v>628</v>
      </c>
      <c r="B829" s="293" t="s">
        <v>120</v>
      </c>
      <c r="C829" s="294"/>
      <c r="D829" s="119"/>
      <c r="E829" s="404"/>
      <c r="F829" s="404"/>
      <c r="G829" s="1"/>
      <c r="H829" s="28"/>
      <c r="I829" s="125"/>
      <c r="J829" s="123"/>
      <c r="K829" s="24"/>
      <c r="L829" s="24"/>
      <c r="M829" s="24"/>
      <c r="N829" s="24"/>
      <c r="O829" s="24"/>
    </row>
    <row r="830" spans="1:15" s="18" customFormat="1" ht="15" customHeight="1" x14ac:dyDescent="0.25">
      <c r="A830" s="21" t="s">
        <v>377</v>
      </c>
      <c r="B830" s="48" t="s">
        <v>115</v>
      </c>
      <c r="C830" s="21" t="s">
        <v>99</v>
      </c>
      <c r="D830" s="19" t="s">
        <v>99</v>
      </c>
      <c r="E830" s="291">
        <v>145</v>
      </c>
      <c r="F830" s="14"/>
      <c r="G830" s="9"/>
      <c r="H830" s="28"/>
      <c r="I830" s="96"/>
      <c r="J830" s="94"/>
      <c r="K830" s="24"/>
      <c r="L830" s="24"/>
      <c r="M830" s="24"/>
      <c r="N830" s="24"/>
      <c r="O830" s="24"/>
    </row>
    <row r="831" spans="1:15" s="18" customFormat="1" ht="15" customHeight="1" x14ac:dyDescent="0.25">
      <c r="A831" s="21" t="s">
        <v>378</v>
      </c>
      <c r="B831" s="48" t="s">
        <v>117</v>
      </c>
      <c r="C831" s="21" t="s">
        <v>118</v>
      </c>
      <c r="D831" s="19" t="s">
        <v>118</v>
      </c>
      <c r="E831" s="291">
        <v>285</v>
      </c>
      <c r="F831" s="30"/>
      <c r="G831" s="1"/>
      <c r="H831" s="28"/>
      <c r="I831" s="96"/>
      <c r="J831" s="94"/>
      <c r="K831" s="24"/>
      <c r="L831" s="24"/>
      <c r="M831" s="24"/>
      <c r="N831" s="24"/>
      <c r="O831" s="24"/>
    </row>
    <row r="832" spans="1:15" s="18" customFormat="1" ht="15" customHeight="1" x14ac:dyDescent="0.25">
      <c r="A832" s="14" t="s">
        <v>1050</v>
      </c>
      <c r="B832" s="293" t="s">
        <v>123</v>
      </c>
      <c r="C832" s="294"/>
      <c r="D832" s="119"/>
      <c r="E832" s="404"/>
      <c r="F832" s="404"/>
      <c r="G832" s="1"/>
      <c r="H832" s="28"/>
      <c r="I832" s="96"/>
      <c r="J832" s="95"/>
      <c r="K832" s="40"/>
      <c r="L832" s="40"/>
      <c r="M832" s="24"/>
      <c r="N832" s="24"/>
      <c r="O832" s="24"/>
    </row>
    <row r="833" spans="1:15" s="18" customFormat="1" ht="15" customHeight="1" x14ac:dyDescent="0.25">
      <c r="A833" s="11" t="s">
        <v>1051</v>
      </c>
      <c r="B833" s="48" t="s">
        <v>125</v>
      </c>
      <c r="C833" s="21" t="s">
        <v>99</v>
      </c>
      <c r="D833" s="19" t="s">
        <v>99</v>
      </c>
      <c r="E833" s="291">
        <v>1850</v>
      </c>
      <c r="F833" s="30"/>
      <c r="G833" s="1"/>
      <c r="H833" s="28"/>
      <c r="I833" s="96"/>
      <c r="J833" s="94"/>
      <c r="K833" s="24"/>
      <c r="L833" s="24"/>
      <c r="M833" s="24"/>
      <c r="N833" s="24"/>
      <c r="O833" s="24"/>
    </row>
    <row r="834" spans="1:15" s="18" customFormat="1" ht="15" customHeight="1" x14ac:dyDescent="0.25">
      <c r="A834" s="11" t="s">
        <v>1052</v>
      </c>
      <c r="B834" s="48" t="s">
        <v>127</v>
      </c>
      <c r="C834" s="21" t="s">
        <v>99</v>
      </c>
      <c r="D834" s="19" t="s">
        <v>99</v>
      </c>
      <c r="E834" s="291">
        <v>3500</v>
      </c>
      <c r="F834" s="30"/>
      <c r="G834" s="1"/>
      <c r="H834" s="28"/>
      <c r="I834" s="96"/>
      <c r="J834" s="94"/>
      <c r="K834" s="24"/>
      <c r="L834" s="24"/>
      <c r="M834" s="24"/>
      <c r="N834" s="24"/>
      <c r="O834" s="24"/>
    </row>
    <row r="835" spans="1:15" s="18" customFormat="1" ht="15" customHeight="1" x14ac:dyDescent="0.25">
      <c r="A835" s="11" t="s">
        <v>1053</v>
      </c>
      <c r="B835" s="48" t="s">
        <v>129</v>
      </c>
      <c r="C835" s="21" t="s">
        <v>27</v>
      </c>
      <c r="D835" s="19" t="s">
        <v>27</v>
      </c>
      <c r="E835" s="291">
        <v>1350</v>
      </c>
      <c r="F835" s="30"/>
      <c r="G835" s="1"/>
      <c r="H835" s="28"/>
      <c r="I835" s="96"/>
      <c r="J835" s="95"/>
      <c r="K835" s="40"/>
      <c r="L835" s="40"/>
      <c r="M835" s="24"/>
      <c r="N835" s="24"/>
      <c r="O835" s="24"/>
    </row>
    <row r="836" spans="1:15" s="18" customFormat="1" ht="14.25" customHeight="1" x14ac:dyDescent="0.25">
      <c r="A836" s="11" t="s">
        <v>1054</v>
      </c>
      <c r="B836" s="48" t="s">
        <v>130</v>
      </c>
      <c r="C836" s="21" t="s">
        <v>27</v>
      </c>
      <c r="D836" s="19" t="s">
        <v>27</v>
      </c>
      <c r="E836" s="291">
        <v>900</v>
      </c>
      <c r="F836" s="30"/>
      <c r="G836" s="1"/>
      <c r="H836" s="28"/>
      <c r="I836" s="96"/>
      <c r="J836" s="95"/>
      <c r="K836" s="40"/>
      <c r="L836" s="40"/>
      <c r="M836" s="24"/>
      <c r="N836" s="24"/>
      <c r="O836" s="24"/>
    </row>
    <row r="837" spans="1:15" s="18" customFormat="1" ht="15" customHeight="1" x14ac:dyDescent="0.25">
      <c r="A837" s="11" t="s">
        <v>1055</v>
      </c>
      <c r="B837" s="48" t="s">
        <v>412</v>
      </c>
      <c r="C837" s="21" t="s">
        <v>27</v>
      </c>
      <c r="D837" s="19" t="s">
        <v>27</v>
      </c>
      <c r="E837" s="291">
        <v>1350</v>
      </c>
      <c r="F837" s="30"/>
      <c r="G837" s="1"/>
      <c r="H837" s="28"/>
      <c r="I837" s="96"/>
      <c r="J837" s="95"/>
      <c r="K837" s="40"/>
      <c r="L837" s="40"/>
      <c r="M837" s="24"/>
      <c r="N837" s="24"/>
      <c r="O837" s="24"/>
    </row>
    <row r="838" spans="1:15" s="18" customFormat="1" x14ac:dyDescent="0.25">
      <c r="A838" s="11" t="s">
        <v>1056</v>
      </c>
      <c r="B838" s="48" t="s">
        <v>413</v>
      </c>
      <c r="C838" s="21" t="s">
        <v>27</v>
      </c>
      <c r="D838" s="19" t="s">
        <v>27</v>
      </c>
      <c r="E838" s="291">
        <v>1100</v>
      </c>
      <c r="F838" s="30"/>
      <c r="G838" s="1"/>
      <c r="H838" s="28"/>
      <c r="I838" s="96"/>
      <c r="J838" s="94"/>
      <c r="K838" s="24"/>
      <c r="L838" s="24"/>
      <c r="M838" s="24"/>
      <c r="N838" s="24"/>
      <c r="O838" s="24"/>
    </row>
    <row r="839" spans="1:15" s="18" customFormat="1" x14ac:dyDescent="0.25">
      <c r="A839" s="11" t="s">
        <v>1057</v>
      </c>
      <c r="B839" s="48" t="s">
        <v>301</v>
      </c>
      <c r="C839" s="21" t="s">
        <v>46</v>
      </c>
      <c r="D839" s="19" t="s">
        <v>46</v>
      </c>
      <c r="E839" s="291">
        <v>180</v>
      </c>
      <c r="F839" s="30"/>
      <c r="G839" s="1"/>
      <c r="H839" s="28"/>
      <c r="I839" s="96"/>
      <c r="J839" s="94"/>
      <c r="K839" s="24"/>
      <c r="L839" s="24"/>
      <c r="M839" s="24"/>
      <c r="N839" s="24"/>
      <c r="O839" s="24"/>
    </row>
    <row r="840" spans="1:15" s="18" customFormat="1" ht="15" customHeight="1" x14ac:dyDescent="0.25">
      <c r="A840" s="11" t="s">
        <v>1058</v>
      </c>
      <c r="B840" s="48" t="s">
        <v>299</v>
      </c>
      <c r="C840" s="21" t="s">
        <v>46</v>
      </c>
      <c r="D840" s="19" t="s">
        <v>46</v>
      </c>
      <c r="E840" s="291">
        <v>580</v>
      </c>
      <c r="F840" s="30"/>
      <c r="G840" s="1"/>
      <c r="H840" s="28"/>
      <c r="I840" s="96"/>
      <c r="J840" s="94"/>
      <c r="K840" s="24"/>
      <c r="L840" s="24"/>
      <c r="M840" s="24"/>
      <c r="N840" s="24"/>
      <c r="O840" s="24"/>
    </row>
    <row r="841" spans="1:15" s="18" customFormat="1" x14ac:dyDescent="0.25">
      <c r="A841" s="11" t="s">
        <v>1059</v>
      </c>
      <c r="B841" s="48" t="s">
        <v>300</v>
      </c>
      <c r="C841" s="21" t="s">
        <v>46</v>
      </c>
      <c r="D841" s="19" t="s">
        <v>46</v>
      </c>
      <c r="E841" s="291">
        <v>760</v>
      </c>
      <c r="F841" s="30"/>
      <c r="G841" s="1"/>
      <c r="H841" s="28"/>
      <c r="I841" s="96"/>
      <c r="J841" s="94"/>
      <c r="K841" s="24"/>
      <c r="L841" s="24"/>
      <c r="M841" s="24"/>
      <c r="N841" s="24"/>
      <c r="O841" s="24"/>
    </row>
    <row r="842" spans="1:15" s="18" customFormat="1" x14ac:dyDescent="0.25">
      <c r="A842" s="11" t="s">
        <v>1060</v>
      </c>
      <c r="B842" s="48" t="s">
        <v>303</v>
      </c>
      <c r="C842" s="21" t="s">
        <v>46</v>
      </c>
      <c r="D842" s="19" t="s">
        <v>46</v>
      </c>
      <c r="E842" s="291">
        <v>1300</v>
      </c>
      <c r="F842" s="30"/>
      <c r="G842" s="1"/>
      <c r="H842" s="28"/>
      <c r="I842" s="42"/>
      <c r="J842" s="94"/>
      <c r="K842" s="24"/>
      <c r="L842" s="24"/>
      <c r="M842" s="24"/>
      <c r="N842" s="24"/>
      <c r="O842" s="24"/>
    </row>
    <row r="843" spans="1:15" s="18" customFormat="1" x14ac:dyDescent="0.25">
      <c r="A843" s="11" t="s">
        <v>1061</v>
      </c>
      <c r="B843" s="48" t="s">
        <v>304</v>
      </c>
      <c r="C843" s="21" t="s">
        <v>46</v>
      </c>
      <c r="D843" s="19" t="s">
        <v>46</v>
      </c>
      <c r="E843" s="291">
        <v>5000</v>
      </c>
      <c r="F843" s="30"/>
      <c r="G843" s="1"/>
      <c r="H843" s="28"/>
      <c r="I843" s="243"/>
      <c r="J843" s="94"/>
      <c r="K843" s="24"/>
      <c r="L843" s="24"/>
      <c r="M843" s="24"/>
      <c r="N843" s="24"/>
      <c r="O843" s="24"/>
    </row>
    <row r="844" spans="1:15" s="18" customFormat="1" x14ac:dyDescent="0.25">
      <c r="A844" s="11" t="s">
        <v>1062</v>
      </c>
      <c r="B844" s="48" t="s">
        <v>305</v>
      </c>
      <c r="C844" s="21" t="s">
        <v>46</v>
      </c>
      <c r="D844" s="19" t="s">
        <v>46</v>
      </c>
      <c r="E844" s="291">
        <v>6500</v>
      </c>
      <c r="F844" s="30"/>
      <c r="G844" s="1"/>
      <c r="H844" s="28"/>
      <c r="I844" s="243"/>
      <c r="J844" s="94"/>
      <c r="K844" s="24"/>
      <c r="L844" s="24"/>
      <c r="M844" s="24"/>
      <c r="N844" s="24"/>
      <c r="O844" s="24"/>
    </row>
    <row r="845" spans="1:15" s="18" customFormat="1" x14ac:dyDescent="0.25">
      <c r="A845" s="11" t="s">
        <v>1063</v>
      </c>
      <c r="B845" s="48" t="s">
        <v>306</v>
      </c>
      <c r="C845" s="21" t="s">
        <v>46</v>
      </c>
      <c r="D845" s="19" t="s">
        <v>46</v>
      </c>
      <c r="E845" s="291">
        <v>5000</v>
      </c>
      <c r="F845" s="30"/>
      <c r="G845" s="22"/>
      <c r="H845" s="28"/>
      <c r="I845" s="42"/>
      <c r="J845" s="94"/>
      <c r="K845" s="24"/>
      <c r="L845" s="24"/>
      <c r="M845" s="24"/>
      <c r="N845" s="24"/>
      <c r="O845" s="24"/>
    </row>
    <row r="846" spans="1:15" s="18" customFormat="1" x14ac:dyDescent="0.25">
      <c r="A846" s="11" t="s">
        <v>1064</v>
      </c>
      <c r="B846" s="48" t="s">
        <v>307</v>
      </c>
      <c r="C846" s="21" t="s">
        <v>46</v>
      </c>
      <c r="D846" s="19" t="s">
        <v>46</v>
      </c>
      <c r="E846" s="291">
        <v>6500</v>
      </c>
      <c r="F846" s="30"/>
      <c r="G846" s="1"/>
      <c r="H846" s="28"/>
      <c r="I846" s="42"/>
      <c r="J846" s="94"/>
      <c r="K846" s="24"/>
      <c r="L846" s="24"/>
      <c r="M846" s="24"/>
      <c r="N846" s="24"/>
      <c r="O846" s="24"/>
    </row>
    <row r="847" spans="1:15" s="24" customFormat="1" x14ac:dyDescent="0.25">
      <c r="A847" s="11" t="s">
        <v>1323</v>
      </c>
      <c r="B847" s="48" t="s">
        <v>1322</v>
      </c>
      <c r="C847" s="21" t="s">
        <v>59</v>
      </c>
      <c r="D847" s="19" t="s">
        <v>59</v>
      </c>
      <c r="E847" s="291">
        <v>352</v>
      </c>
      <c r="F847" s="30"/>
      <c r="G847" s="1"/>
      <c r="H847" s="28"/>
      <c r="I847" s="303"/>
      <c r="J847" s="94"/>
    </row>
    <row r="848" spans="1:15" s="24" customFormat="1" x14ac:dyDescent="0.25">
      <c r="A848" s="14" t="s">
        <v>1065</v>
      </c>
      <c r="B848" s="293" t="s">
        <v>131</v>
      </c>
      <c r="C848" s="294"/>
      <c r="D848" s="119"/>
      <c r="E848" s="404"/>
      <c r="F848" s="404"/>
      <c r="G848" s="1"/>
      <c r="H848" s="28"/>
      <c r="I848" s="96"/>
      <c r="J848" s="94"/>
    </row>
    <row r="849" spans="1:15" s="18" customFormat="1" x14ac:dyDescent="0.25">
      <c r="A849" s="21" t="s">
        <v>1066</v>
      </c>
      <c r="B849" s="48" t="s">
        <v>266</v>
      </c>
      <c r="C849" s="21" t="s">
        <v>48</v>
      </c>
      <c r="D849" s="19" t="s">
        <v>48</v>
      </c>
      <c r="E849" s="291">
        <v>270</v>
      </c>
      <c r="F849" s="14"/>
      <c r="G849" s="9"/>
      <c r="H849" s="28"/>
      <c r="I849" s="96"/>
      <c r="J849" s="94"/>
      <c r="K849" s="24"/>
      <c r="L849" s="24"/>
      <c r="M849" s="24"/>
      <c r="N849" s="24"/>
      <c r="O849" s="24"/>
    </row>
    <row r="850" spans="1:15" s="18" customFormat="1" x14ac:dyDescent="0.25">
      <c r="A850" s="1"/>
      <c r="B850" s="15"/>
      <c r="C850" s="1"/>
      <c r="D850" s="33"/>
      <c r="E850" s="28"/>
      <c r="F850" s="9"/>
      <c r="G850" s="9"/>
      <c r="H850" s="9"/>
      <c r="I850" s="96"/>
      <c r="J850" s="94"/>
      <c r="K850" s="24"/>
      <c r="L850" s="24"/>
      <c r="M850" s="24"/>
      <c r="N850" s="24"/>
      <c r="O850" s="24"/>
    </row>
    <row r="851" spans="1:15" s="18" customFormat="1" x14ac:dyDescent="0.25">
      <c r="A851" s="14">
        <v>5</v>
      </c>
      <c r="B851" s="54" t="s">
        <v>132</v>
      </c>
      <c r="C851" s="25"/>
      <c r="D851" s="37"/>
      <c r="E851" s="405"/>
      <c r="F851" s="405"/>
      <c r="G851" s="9"/>
      <c r="H851" s="9"/>
      <c r="I851" s="96"/>
      <c r="J851" s="94"/>
      <c r="K851" s="24"/>
      <c r="L851" s="24"/>
      <c r="M851" s="24"/>
      <c r="N851" s="24"/>
      <c r="O851" s="24"/>
    </row>
    <row r="852" spans="1:15" s="18" customFormat="1" x14ac:dyDescent="0.25">
      <c r="A852" s="14" t="s">
        <v>1067</v>
      </c>
      <c r="B852" s="43" t="s">
        <v>279</v>
      </c>
      <c r="C852" s="44"/>
      <c r="D852" s="45"/>
      <c r="E852" s="404"/>
      <c r="F852" s="404"/>
      <c r="G852" s="9"/>
      <c r="H852" s="9"/>
      <c r="I852" s="22"/>
      <c r="J852" s="94"/>
      <c r="K852" s="24"/>
      <c r="L852" s="24"/>
      <c r="M852" s="24"/>
      <c r="N852" s="24"/>
      <c r="O852" s="24"/>
    </row>
    <row r="853" spans="1:15" s="18" customFormat="1" x14ac:dyDescent="0.25">
      <c r="A853" s="21" t="s">
        <v>104</v>
      </c>
      <c r="B853" s="48" t="s">
        <v>704</v>
      </c>
      <c r="C853" s="19" t="s">
        <v>7</v>
      </c>
      <c r="D853" s="19" t="s">
        <v>7</v>
      </c>
      <c r="E853" s="47">
        <v>500</v>
      </c>
      <c r="F853" s="30"/>
      <c r="G853" s="9"/>
      <c r="H853" s="28"/>
      <c r="I853" s="42"/>
      <c r="J853" s="94"/>
      <c r="K853" s="24"/>
      <c r="L853" s="24"/>
      <c r="M853" s="24"/>
      <c r="N853" s="24"/>
      <c r="O853" s="24"/>
    </row>
    <row r="854" spans="1:15" s="18" customFormat="1" x14ac:dyDescent="0.25">
      <c r="A854" s="21" t="s">
        <v>105</v>
      </c>
      <c r="B854" s="48" t="s">
        <v>705</v>
      </c>
      <c r="C854" s="19"/>
      <c r="D854" s="19"/>
      <c r="E854" s="47">
        <v>250</v>
      </c>
      <c r="F854" s="30"/>
      <c r="G854" s="9"/>
      <c r="H854" s="28"/>
      <c r="I854" s="96"/>
      <c r="J854" s="94"/>
      <c r="K854" s="24"/>
      <c r="L854" s="24"/>
      <c r="M854" s="24"/>
      <c r="N854" s="24"/>
      <c r="O854" s="24"/>
    </row>
    <row r="855" spans="1:15" s="18" customFormat="1" x14ac:dyDescent="0.25">
      <c r="A855" s="21" t="s">
        <v>1068</v>
      </c>
      <c r="B855" s="48" t="s">
        <v>695</v>
      </c>
      <c r="C855" s="19" t="s">
        <v>7</v>
      </c>
      <c r="D855" s="19" t="s">
        <v>7</v>
      </c>
      <c r="E855" s="47">
        <v>800</v>
      </c>
      <c r="F855" s="115"/>
      <c r="G855" s="22"/>
      <c r="H855" s="112"/>
      <c r="I855" s="96"/>
      <c r="J855" s="94"/>
      <c r="K855" s="24"/>
      <c r="L855" s="24"/>
      <c r="M855" s="24"/>
      <c r="N855" s="24"/>
      <c r="O855" s="24"/>
    </row>
    <row r="856" spans="1:15" s="18" customFormat="1" x14ac:dyDescent="0.25">
      <c r="A856" s="21" t="s">
        <v>1069</v>
      </c>
      <c r="B856" s="48" t="s">
        <v>783</v>
      </c>
      <c r="C856" s="19" t="s">
        <v>99</v>
      </c>
      <c r="D856" s="19" t="s">
        <v>99</v>
      </c>
      <c r="E856" s="291">
        <v>160</v>
      </c>
      <c r="F856" s="30"/>
      <c r="G856" s="9"/>
      <c r="H856" s="112"/>
      <c r="I856" s="96"/>
      <c r="J856" s="94"/>
      <c r="K856" s="24"/>
      <c r="L856" s="24"/>
      <c r="M856" s="24"/>
      <c r="N856" s="24"/>
      <c r="O856" s="24"/>
    </row>
    <row r="857" spans="1:15" s="18" customFormat="1" x14ac:dyDescent="0.25">
      <c r="A857" s="21" t="s">
        <v>1070</v>
      </c>
      <c r="B857" s="48" t="s">
        <v>782</v>
      </c>
      <c r="C857" s="19" t="s">
        <v>99</v>
      </c>
      <c r="D857" s="19" t="s">
        <v>99</v>
      </c>
      <c r="E857" s="291">
        <v>475</v>
      </c>
      <c r="F857" s="53"/>
      <c r="G857" s="124"/>
      <c r="H857" s="112"/>
      <c r="I857" s="96"/>
      <c r="J857" s="94"/>
      <c r="K857" s="24"/>
      <c r="L857" s="24"/>
      <c r="M857" s="24"/>
      <c r="N857" s="24"/>
      <c r="O857" s="24"/>
    </row>
    <row r="858" spans="1:15" s="18" customFormat="1" x14ac:dyDescent="0.25">
      <c r="A858" s="21" t="s">
        <v>1071</v>
      </c>
      <c r="B858" s="48" t="s">
        <v>580</v>
      </c>
      <c r="C858" s="19" t="s">
        <v>391</v>
      </c>
      <c r="D858" s="19" t="s">
        <v>391</v>
      </c>
      <c r="E858" s="291"/>
      <c r="F858" s="385">
        <v>100</v>
      </c>
      <c r="G858" s="9"/>
      <c r="H858" s="314"/>
      <c r="I858" s="96"/>
      <c r="J858" s="94"/>
      <c r="K858" s="24"/>
      <c r="L858" s="24"/>
      <c r="M858" s="24"/>
      <c r="N858" s="24"/>
      <c r="O858" s="24"/>
    </row>
    <row r="859" spans="1:15" s="18" customFormat="1" x14ac:dyDescent="0.25">
      <c r="A859" s="21" t="s">
        <v>1072</v>
      </c>
      <c r="B859" s="48" t="s">
        <v>581</v>
      </c>
      <c r="C859" s="19" t="s">
        <v>99</v>
      </c>
      <c r="D859" s="19" t="s">
        <v>99</v>
      </c>
      <c r="E859" s="291">
        <v>650</v>
      </c>
      <c r="F859" s="30"/>
      <c r="G859" s="9"/>
      <c r="H859" s="28"/>
      <c r="I859" s="96"/>
      <c r="J859" s="94"/>
      <c r="K859" s="24"/>
      <c r="L859" s="24"/>
      <c r="M859" s="24"/>
      <c r="N859" s="24"/>
      <c r="O859" s="24"/>
    </row>
    <row r="860" spans="1:15" s="24" customFormat="1" x14ac:dyDescent="0.25">
      <c r="A860" s="21" t="s">
        <v>1073</v>
      </c>
      <c r="B860" s="48" t="s">
        <v>309</v>
      </c>
      <c r="C860" s="19" t="s">
        <v>391</v>
      </c>
      <c r="D860" s="19" t="s">
        <v>391</v>
      </c>
      <c r="E860" s="291"/>
      <c r="F860" s="291">
        <v>215</v>
      </c>
      <c r="G860" s="9"/>
      <c r="H860" s="28"/>
      <c r="I860" s="96"/>
      <c r="J860" s="94"/>
    </row>
    <row r="861" spans="1:15" s="18" customFormat="1" x14ac:dyDescent="0.25">
      <c r="A861" s="21" t="s">
        <v>1074</v>
      </c>
      <c r="B861" s="48" t="s">
        <v>414</v>
      </c>
      <c r="C861" s="19" t="s">
        <v>27</v>
      </c>
      <c r="D861" s="19" t="s">
        <v>27</v>
      </c>
      <c r="E861" s="291">
        <v>740</v>
      </c>
      <c r="F861" s="30"/>
      <c r="G861" s="9"/>
      <c r="H861" s="28"/>
      <c r="I861" s="96"/>
      <c r="J861" s="94"/>
      <c r="K861" s="24"/>
      <c r="L861" s="24"/>
      <c r="M861" s="24"/>
      <c r="N861" s="24"/>
      <c r="O861" s="24"/>
    </row>
    <row r="862" spans="1:15" s="18" customFormat="1" x14ac:dyDescent="0.25">
      <c r="A862" s="21" t="s">
        <v>1075</v>
      </c>
      <c r="B862" s="48" t="s">
        <v>582</v>
      </c>
      <c r="C862" s="19" t="s">
        <v>46</v>
      </c>
      <c r="D862" s="19" t="s">
        <v>46</v>
      </c>
      <c r="E862" s="291">
        <v>725</v>
      </c>
      <c r="F862" s="30"/>
      <c r="G862" s="9"/>
      <c r="H862" s="28"/>
      <c r="I862" s="96"/>
      <c r="J862" s="94"/>
      <c r="K862" s="24"/>
      <c r="L862" s="24"/>
      <c r="M862" s="24"/>
      <c r="N862" s="24"/>
      <c r="O862" s="24"/>
    </row>
    <row r="863" spans="1:15" s="18" customFormat="1" x14ac:dyDescent="0.25">
      <c r="A863" s="21" t="s">
        <v>1076</v>
      </c>
      <c r="B863" s="48" t="s">
        <v>310</v>
      </c>
      <c r="C863" s="19" t="s">
        <v>50</v>
      </c>
      <c r="D863" s="19" t="s">
        <v>50</v>
      </c>
      <c r="E863" s="291">
        <v>450</v>
      </c>
      <c r="F863" s="30"/>
      <c r="G863" s="9"/>
      <c r="H863" s="28"/>
      <c r="I863" s="42"/>
      <c r="J863" s="94"/>
      <c r="K863" s="24"/>
      <c r="L863" s="24"/>
      <c r="M863" s="24"/>
      <c r="N863" s="24"/>
      <c r="O863" s="24"/>
    </row>
    <row r="864" spans="1:15" s="18" customFormat="1" x14ac:dyDescent="0.25">
      <c r="A864" s="21" t="s">
        <v>1077</v>
      </c>
      <c r="B864" s="48" t="s">
        <v>706</v>
      </c>
      <c r="C864" s="19" t="s">
        <v>391</v>
      </c>
      <c r="D864" s="19" t="s">
        <v>391</v>
      </c>
      <c r="E864" s="291">
        <v>465</v>
      </c>
      <c r="F864" s="30"/>
      <c r="G864" s="9"/>
      <c r="H864" s="28"/>
      <c r="I864" s="96"/>
      <c r="J864" s="94"/>
      <c r="K864" s="24"/>
      <c r="L864" s="24"/>
      <c r="M864" s="24"/>
      <c r="N864" s="24"/>
      <c r="O864" s="24"/>
    </row>
    <row r="865" spans="1:15" s="18" customFormat="1" x14ac:dyDescent="0.25">
      <c r="A865" s="21" t="s">
        <v>1078</v>
      </c>
      <c r="B865" s="48" t="s">
        <v>509</v>
      </c>
      <c r="C865" s="19" t="s">
        <v>391</v>
      </c>
      <c r="D865" s="19" t="s">
        <v>391</v>
      </c>
      <c r="E865" s="291"/>
      <c r="F865" s="385">
        <v>150</v>
      </c>
      <c r="G865" s="9"/>
      <c r="H865" s="28"/>
      <c r="I865" s="96"/>
      <c r="J865" s="94"/>
      <c r="K865" s="24"/>
      <c r="L865" s="24"/>
      <c r="M865" s="24"/>
      <c r="N865" s="24"/>
      <c r="O865" s="24"/>
    </row>
    <row r="866" spans="1:15" s="18" customFormat="1" x14ac:dyDescent="0.25">
      <c r="A866" s="21" t="s">
        <v>1079</v>
      </c>
      <c r="B866" s="48" t="s">
        <v>511</v>
      </c>
      <c r="C866" s="19" t="s">
        <v>59</v>
      </c>
      <c r="D866" s="19" t="s">
        <v>59</v>
      </c>
      <c r="E866" s="291">
        <v>380</v>
      </c>
      <c r="F866" s="291"/>
      <c r="G866" s="9"/>
      <c r="H866" s="28"/>
      <c r="I866" s="96"/>
      <c r="J866" s="94"/>
      <c r="K866" s="24"/>
      <c r="L866" s="24"/>
      <c r="M866" s="24"/>
      <c r="N866" s="24"/>
      <c r="O866" s="24"/>
    </row>
    <row r="867" spans="1:15" s="18" customFormat="1" x14ac:dyDescent="0.25">
      <c r="A867" s="21" t="s">
        <v>1080</v>
      </c>
      <c r="B867" s="48" t="s">
        <v>1023</v>
      </c>
      <c r="C867" s="19" t="s">
        <v>391</v>
      </c>
      <c r="D867" s="19" t="s">
        <v>391</v>
      </c>
      <c r="E867" s="291">
        <v>720</v>
      </c>
      <c r="F867" s="291"/>
      <c r="G867" s="9"/>
      <c r="H867" s="28"/>
      <c r="I867" s="96"/>
      <c r="J867" s="94"/>
      <c r="K867" s="24"/>
      <c r="L867" s="24"/>
      <c r="M867" s="24"/>
      <c r="N867" s="24"/>
      <c r="O867" s="24"/>
    </row>
    <row r="868" spans="1:15" s="18" customFormat="1" x14ac:dyDescent="0.25">
      <c r="A868" s="21" t="s">
        <v>1081</v>
      </c>
      <c r="B868" s="48" t="s">
        <v>510</v>
      </c>
      <c r="C868" s="19" t="s">
        <v>391</v>
      </c>
      <c r="D868" s="19" t="s">
        <v>391</v>
      </c>
      <c r="E868" s="291"/>
      <c r="F868" s="291">
        <v>215</v>
      </c>
      <c r="G868" s="9"/>
      <c r="H868" s="28"/>
      <c r="I868" s="96"/>
      <c r="J868" s="94"/>
      <c r="K868" s="24"/>
      <c r="L868" s="24"/>
      <c r="M868" s="24"/>
      <c r="N868" s="24"/>
      <c r="O868" s="24"/>
    </row>
    <row r="869" spans="1:15" s="39" customFormat="1" ht="15" customHeight="1" x14ac:dyDescent="0.25">
      <c r="A869" s="21" t="s">
        <v>1082</v>
      </c>
      <c r="B869" s="55" t="s">
        <v>694</v>
      </c>
      <c r="C869" s="21" t="s">
        <v>74</v>
      </c>
      <c r="D869" s="19" t="s">
        <v>74</v>
      </c>
      <c r="E869" s="291">
        <v>220</v>
      </c>
      <c r="F869" s="30"/>
      <c r="G869" s="22"/>
      <c r="H869" s="112"/>
      <c r="I869" s="96"/>
      <c r="J869" s="94" t="s">
        <v>513</v>
      </c>
      <c r="K869" s="24"/>
      <c r="L869" s="24"/>
      <c r="M869" s="40"/>
      <c r="N869" s="40"/>
      <c r="O869" s="40"/>
    </row>
    <row r="870" spans="1:15" s="18" customFormat="1" x14ac:dyDescent="0.25">
      <c r="A870" s="21" t="s">
        <v>1083</v>
      </c>
      <c r="B870" s="48" t="s">
        <v>903</v>
      </c>
      <c r="C870" s="19" t="s">
        <v>27</v>
      </c>
      <c r="D870" s="19" t="s">
        <v>66</v>
      </c>
      <c r="E870" s="291">
        <v>220</v>
      </c>
      <c r="F870" s="30"/>
      <c r="G870" s="22"/>
      <c r="H870" s="112"/>
      <c r="I870" s="42"/>
      <c r="J870" s="94"/>
      <c r="K870" s="24"/>
      <c r="L870" s="24"/>
      <c r="M870" s="24"/>
      <c r="N870" s="24"/>
      <c r="O870" s="24"/>
    </row>
    <row r="871" spans="1:15" s="18" customFormat="1" ht="24" x14ac:dyDescent="0.25">
      <c r="A871" s="21" t="s">
        <v>1517</v>
      </c>
      <c r="B871" s="48" t="s">
        <v>1518</v>
      </c>
      <c r="C871" s="19" t="s">
        <v>1669</v>
      </c>
      <c r="D871" s="19" t="s">
        <v>1669</v>
      </c>
      <c r="E871" s="360">
        <v>232.5</v>
      </c>
      <c r="F871" s="30"/>
      <c r="G871" s="9"/>
      <c r="H871" s="347"/>
      <c r="I871" s="96"/>
      <c r="J871" s="94"/>
      <c r="K871" s="24"/>
      <c r="L871" s="24"/>
      <c r="M871" s="24"/>
      <c r="N871" s="24"/>
      <c r="O871" s="24"/>
    </row>
    <row r="872" spans="1:15" s="18" customFormat="1" x14ac:dyDescent="0.25">
      <c r="A872" s="191"/>
      <c r="B872" s="55"/>
      <c r="C872" s="25"/>
      <c r="D872" s="37"/>
      <c r="E872" s="215"/>
      <c r="F872" s="30"/>
      <c r="G872" s="22"/>
      <c r="H872" s="112"/>
      <c r="I872" s="22"/>
      <c r="J872" s="94"/>
      <c r="K872" s="24"/>
      <c r="L872" s="24"/>
      <c r="M872" s="24"/>
      <c r="N872" s="24"/>
      <c r="O872" s="24"/>
    </row>
    <row r="873" spans="1:15" s="18" customFormat="1" x14ac:dyDescent="0.25">
      <c r="A873" s="14">
        <v>6</v>
      </c>
      <c r="B873" s="54" t="s">
        <v>137</v>
      </c>
      <c r="C873" s="25"/>
      <c r="D873" s="19"/>
      <c r="E873" s="405"/>
      <c r="F873" s="405"/>
      <c r="G873" s="22"/>
      <c r="H873" s="22"/>
      <c r="I873" s="42"/>
      <c r="J873" s="94"/>
      <c r="K873" s="24"/>
      <c r="L873" s="24"/>
      <c r="M873" s="24"/>
      <c r="N873" s="24"/>
      <c r="O873" s="24"/>
    </row>
    <row r="874" spans="1:15" s="18" customFormat="1" x14ac:dyDescent="0.25">
      <c r="A874" s="14" t="s">
        <v>629</v>
      </c>
      <c r="B874" s="43" t="s">
        <v>138</v>
      </c>
      <c r="C874" s="44"/>
      <c r="D874" s="68"/>
      <c r="E874" s="404"/>
      <c r="F874" s="404"/>
      <c r="G874" s="22"/>
      <c r="H874" s="28"/>
      <c r="I874" s="96"/>
      <c r="J874" s="94"/>
      <c r="K874" s="24"/>
      <c r="L874" s="24"/>
      <c r="M874" s="24"/>
      <c r="N874" s="24"/>
      <c r="O874" s="24"/>
    </row>
    <row r="875" spans="1:15" s="18" customFormat="1" x14ac:dyDescent="0.25">
      <c r="A875" s="21" t="s">
        <v>114</v>
      </c>
      <c r="B875" s="48" t="s">
        <v>140</v>
      </c>
      <c r="C875" s="21" t="s">
        <v>27</v>
      </c>
      <c r="D875" s="56" t="s">
        <v>27</v>
      </c>
      <c r="E875" s="47">
        <v>700</v>
      </c>
      <c r="F875" s="30"/>
      <c r="G875" s="22"/>
      <c r="H875" s="28"/>
      <c r="I875" s="96"/>
      <c r="J875" s="94"/>
      <c r="K875" s="24"/>
      <c r="L875" s="24"/>
      <c r="M875" s="24"/>
      <c r="N875" s="24"/>
      <c r="O875" s="24"/>
    </row>
    <row r="876" spans="1:15" s="18" customFormat="1" x14ac:dyDescent="0.25">
      <c r="A876" s="21" t="s">
        <v>116</v>
      </c>
      <c r="B876" s="48" t="s">
        <v>142</v>
      </c>
      <c r="C876" s="21" t="s">
        <v>99</v>
      </c>
      <c r="D876" s="19" t="s">
        <v>99</v>
      </c>
      <c r="E876" s="23">
        <v>500</v>
      </c>
      <c r="F876" s="30"/>
      <c r="G876" s="9"/>
      <c r="H876" s="28"/>
      <c r="I876" s="42"/>
      <c r="J876" s="94"/>
      <c r="K876" s="24"/>
      <c r="L876" s="24"/>
      <c r="M876" s="24"/>
      <c r="N876" s="24"/>
      <c r="O876" s="24"/>
    </row>
    <row r="877" spans="1:15" s="18" customFormat="1" x14ac:dyDescent="0.25">
      <c r="A877" s="21" t="s">
        <v>1084</v>
      </c>
      <c r="B877" s="48" t="s">
        <v>143</v>
      </c>
      <c r="C877" s="21" t="s">
        <v>99</v>
      </c>
      <c r="D877" s="19" t="s">
        <v>99</v>
      </c>
      <c r="E877" s="98">
        <v>310</v>
      </c>
      <c r="F877" s="30"/>
      <c r="G877" s="9"/>
      <c r="H877" s="28"/>
      <c r="I877" s="96"/>
      <c r="J877" s="94"/>
      <c r="K877" s="24"/>
      <c r="L877" s="24"/>
      <c r="M877" s="24"/>
      <c r="N877" s="24"/>
      <c r="O877" s="24"/>
    </row>
    <row r="878" spans="1:15" s="18" customFormat="1" x14ac:dyDescent="0.25">
      <c r="A878" s="21" t="s">
        <v>1085</v>
      </c>
      <c r="B878" s="48" t="s">
        <v>421</v>
      </c>
      <c r="C878" s="21" t="s">
        <v>27</v>
      </c>
      <c r="D878" s="19" t="s">
        <v>27</v>
      </c>
      <c r="E878" s="98">
        <v>310</v>
      </c>
      <c r="F878" s="30"/>
      <c r="G878" s="9"/>
      <c r="H878" s="28"/>
      <c r="I878" s="96"/>
      <c r="J878" s="94"/>
      <c r="K878" s="24"/>
      <c r="L878" s="24"/>
      <c r="M878" s="24"/>
      <c r="N878" s="24"/>
      <c r="O878" s="24"/>
    </row>
    <row r="879" spans="1:15" s="18" customFormat="1" x14ac:dyDescent="0.25">
      <c r="A879" s="21" t="s">
        <v>1086</v>
      </c>
      <c r="B879" s="48" t="s">
        <v>144</v>
      </c>
      <c r="C879" s="21" t="s">
        <v>27</v>
      </c>
      <c r="D879" s="19" t="s">
        <v>27</v>
      </c>
      <c r="E879" s="98">
        <v>1150</v>
      </c>
      <c r="F879" s="30"/>
      <c r="G879" s="9"/>
      <c r="H879" s="28"/>
      <c r="I879" s="9"/>
      <c r="J879" s="94"/>
      <c r="K879" s="24"/>
      <c r="L879" s="24"/>
      <c r="M879" s="24"/>
      <c r="N879" s="24"/>
      <c r="O879" s="24"/>
    </row>
    <row r="880" spans="1:15" s="18" customFormat="1" x14ac:dyDescent="0.25">
      <c r="A880" s="21" t="s">
        <v>1087</v>
      </c>
      <c r="B880" s="48" t="s">
        <v>145</v>
      </c>
      <c r="C880" s="21" t="s">
        <v>99</v>
      </c>
      <c r="D880" s="19" t="s">
        <v>99</v>
      </c>
      <c r="E880" s="98">
        <v>860</v>
      </c>
      <c r="F880" s="30"/>
      <c r="G880" s="9"/>
      <c r="H880" s="28"/>
      <c r="I880" s="9"/>
      <c r="J880" s="94"/>
      <c r="K880" s="24"/>
      <c r="L880" s="24"/>
      <c r="M880" s="24"/>
      <c r="N880" s="24"/>
      <c r="O880" s="24"/>
    </row>
    <row r="881" spans="1:15" s="18" customFormat="1" ht="15" customHeight="1" x14ac:dyDescent="0.25">
      <c r="A881" s="21" t="s">
        <v>1088</v>
      </c>
      <c r="B881" s="48" t="s">
        <v>146</v>
      </c>
      <c r="C881" s="21" t="s">
        <v>99</v>
      </c>
      <c r="D881" s="19" t="s">
        <v>99</v>
      </c>
      <c r="E881" s="98">
        <v>510</v>
      </c>
      <c r="F881" s="30"/>
      <c r="G881" s="9"/>
      <c r="H881" s="28"/>
      <c r="I881" s="42"/>
      <c r="J881" s="94"/>
      <c r="K881" s="24"/>
      <c r="L881" s="24"/>
      <c r="M881" s="24"/>
      <c r="N881" s="24"/>
      <c r="O881" s="24"/>
    </row>
    <row r="882" spans="1:15" s="18" customFormat="1" x14ac:dyDescent="0.25">
      <c r="A882" s="21" t="s">
        <v>1089</v>
      </c>
      <c r="B882" s="48" t="s">
        <v>147</v>
      </c>
      <c r="C882" s="21" t="s">
        <v>99</v>
      </c>
      <c r="D882" s="19" t="s">
        <v>99</v>
      </c>
      <c r="E882" s="98">
        <v>60</v>
      </c>
      <c r="F882" s="30"/>
      <c r="G882" s="9"/>
      <c r="H882" s="28"/>
      <c r="I882" s="96"/>
      <c r="J882" s="94"/>
      <c r="K882" s="24"/>
      <c r="L882" s="24"/>
      <c r="M882" s="24"/>
      <c r="N882" s="24"/>
      <c r="O882" s="24"/>
    </row>
    <row r="883" spans="1:15" s="40" customFormat="1" ht="24" x14ac:dyDescent="0.25">
      <c r="A883" s="21" t="s">
        <v>1090</v>
      </c>
      <c r="B883" s="48" t="s">
        <v>314</v>
      </c>
      <c r="C883" s="21" t="s">
        <v>50</v>
      </c>
      <c r="D883" s="19" t="s">
        <v>50</v>
      </c>
      <c r="E883" s="360">
        <v>500</v>
      </c>
      <c r="F883" s="30"/>
      <c r="G883" s="9"/>
      <c r="H883" s="28"/>
      <c r="I883" s="96"/>
      <c r="J883" s="94"/>
      <c r="K883" s="24"/>
      <c r="L883" s="24"/>
    </row>
    <row r="884" spans="1:15" s="40" customFormat="1" x14ac:dyDescent="0.25">
      <c r="A884" s="14" t="s">
        <v>630</v>
      </c>
      <c r="B884" s="43" t="s">
        <v>148</v>
      </c>
      <c r="C884" s="44"/>
      <c r="D884" s="45"/>
      <c r="E884" s="404"/>
      <c r="F884" s="404"/>
      <c r="G884" s="22"/>
      <c r="H884" s="28"/>
      <c r="I884" s="96"/>
      <c r="J884" s="94"/>
      <c r="K884" s="24"/>
      <c r="L884" s="24"/>
    </row>
    <row r="885" spans="1:15" s="40" customFormat="1" x14ac:dyDescent="0.25">
      <c r="A885" s="21" t="s">
        <v>121</v>
      </c>
      <c r="B885" s="48" t="s">
        <v>2071</v>
      </c>
      <c r="C885" s="19" t="s">
        <v>512</v>
      </c>
      <c r="D885" s="19" t="s">
        <v>512</v>
      </c>
      <c r="E885" s="47">
        <v>310</v>
      </c>
      <c r="F885" s="97"/>
      <c r="G885" s="9"/>
      <c r="H885" s="28"/>
      <c r="I885" s="392" t="s">
        <v>2068</v>
      </c>
      <c r="J885" s="95"/>
    </row>
    <row r="886" spans="1:15" s="40" customFormat="1" x14ac:dyDescent="0.25">
      <c r="A886" s="21" t="s">
        <v>122</v>
      </c>
      <c r="B886" s="48" t="s">
        <v>2072</v>
      </c>
      <c r="C886" s="19" t="s">
        <v>512</v>
      </c>
      <c r="D886" s="19" t="s">
        <v>512</v>
      </c>
      <c r="E886" s="98">
        <v>155</v>
      </c>
      <c r="F886" s="97"/>
      <c r="G886" s="9"/>
      <c r="H886" s="28"/>
      <c r="I886" s="392" t="s">
        <v>2068</v>
      </c>
      <c r="J886" s="95"/>
    </row>
    <row r="887" spans="1:15" s="40" customFormat="1" x14ac:dyDescent="0.25">
      <c r="A887" s="21" t="s">
        <v>1091</v>
      </c>
      <c r="B887" s="48" t="s">
        <v>2073</v>
      </c>
      <c r="C887" s="19" t="s">
        <v>512</v>
      </c>
      <c r="D887" s="19" t="s">
        <v>512</v>
      </c>
      <c r="E887" s="98">
        <v>310</v>
      </c>
      <c r="F887" s="97"/>
      <c r="G887" s="9"/>
      <c r="H887" s="28"/>
      <c r="I887" s="392" t="s">
        <v>2068</v>
      </c>
      <c r="J887" s="95"/>
    </row>
    <row r="888" spans="1:15" s="18" customFormat="1" x14ac:dyDescent="0.25">
      <c r="A888" s="21" t="s">
        <v>1092</v>
      </c>
      <c r="B888" s="48" t="s">
        <v>2074</v>
      </c>
      <c r="C888" s="12" t="s">
        <v>154</v>
      </c>
      <c r="D888" s="13" t="s">
        <v>154</v>
      </c>
      <c r="E888" s="23">
        <v>600</v>
      </c>
      <c r="F888" s="30"/>
      <c r="G888" s="22"/>
      <c r="H888" s="28"/>
      <c r="I888" s="392" t="s">
        <v>2068</v>
      </c>
      <c r="J888" s="95"/>
      <c r="K888" s="40"/>
      <c r="L888" s="40"/>
      <c r="M888" s="24"/>
      <c r="N888" s="24"/>
      <c r="O888" s="24"/>
    </row>
    <row r="889" spans="1:15" s="20" customFormat="1" x14ac:dyDescent="0.25">
      <c r="A889" s="216" t="s">
        <v>2060</v>
      </c>
      <c r="B889" s="386" t="s">
        <v>2061</v>
      </c>
      <c r="C889" s="387" t="s">
        <v>512</v>
      </c>
      <c r="D889" s="387" t="s">
        <v>512</v>
      </c>
      <c r="E889" s="332">
        <v>375</v>
      </c>
      <c r="F889" s="388"/>
      <c r="G889" s="67"/>
      <c r="I889" s="392" t="s">
        <v>2068</v>
      </c>
    </row>
    <row r="890" spans="1:15" s="20" customFormat="1" x14ac:dyDescent="0.25">
      <c r="A890" s="216" t="s">
        <v>2062</v>
      </c>
      <c r="B890" s="386" t="s">
        <v>2063</v>
      </c>
      <c r="C890" s="387" t="s">
        <v>512</v>
      </c>
      <c r="D890" s="387" t="s">
        <v>512</v>
      </c>
      <c r="E890" s="385">
        <v>230</v>
      </c>
      <c r="F890" s="388"/>
      <c r="G890" s="67"/>
      <c r="H890" s="389"/>
      <c r="I890" s="392" t="s">
        <v>2068</v>
      </c>
    </row>
    <row r="891" spans="1:15" s="20" customFormat="1" x14ac:dyDescent="0.25">
      <c r="A891" s="216" t="s">
        <v>2064</v>
      </c>
      <c r="B891" s="386" t="s">
        <v>2065</v>
      </c>
      <c r="C891" s="387" t="s">
        <v>512</v>
      </c>
      <c r="D891" s="387" t="s">
        <v>512</v>
      </c>
      <c r="E891" s="385">
        <v>375</v>
      </c>
      <c r="F891" s="388"/>
      <c r="I891" s="392" t="s">
        <v>2068</v>
      </c>
    </row>
    <row r="892" spans="1:15" s="20" customFormat="1" x14ac:dyDescent="0.25">
      <c r="A892" s="216" t="s">
        <v>2066</v>
      </c>
      <c r="B892" s="386" t="s">
        <v>2067</v>
      </c>
      <c r="C892" s="390" t="s">
        <v>154</v>
      </c>
      <c r="D892" s="391" t="s">
        <v>154</v>
      </c>
      <c r="E892" s="385">
        <v>675</v>
      </c>
      <c r="F892" s="388"/>
      <c r="I892" s="392" t="s">
        <v>2068</v>
      </c>
    </row>
    <row r="893" spans="1:15" s="18" customFormat="1" x14ac:dyDescent="0.25">
      <c r="A893" s="14" t="s">
        <v>631</v>
      </c>
      <c r="B893" s="43" t="s">
        <v>155</v>
      </c>
      <c r="C893" s="44"/>
      <c r="D893" s="45"/>
      <c r="E893" s="404"/>
      <c r="F893" s="404"/>
      <c r="G893" s="22"/>
      <c r="H893" s="28"/>
      <c r="I893" s="42"/>
      <c r="J893" s="95"/>
      <c r="K893" s="40"/>
      <c r="L893" s="40"/>
      <c r="M893" s="24"/>
      <c r="N893" s="24"/>
      <c r="O893" s="24"/>
    </row>
    <row r="894" spans="1:15" s="18" customFormat="1" x14ac:dyDescent="0.25">
      <c r="A894" s="21" t="s">
        <v>124</v>
      </c>
      <c r="B894" s="48" t="s">
        <v>2075</v>
      </c>
      <c r="C894" s="19" t="s">
        <v>150</v>
      </c>
      <c r="D894" s="19" t="s">
        <v>150</v>
      </c>
      <c r="E894" s="23">
        <v>300</v>
      </c>
      <c r="F894" s="30"/>
      <c r="G894" s="9"/>
      <c r="H894" s="28"/>
      <c r="I894" s="392" t="s">
        <v>2068</v>
      </c>
      <c r="J894" s="95"/>
      <c r="K894" s="40"/>
      <c r="L894" s="40"/>
      <c r="M894" s="24"/>
      <c r="N894" s="24"/>
      <c r="O894" s="24"/>
    </row>
    <row r="895" spans="1:15" s="18" customFormat="1" x14ac:dyDescent="0.25">
      <c r="A895" s="21" t="s">
        <v>126</v>
      </c>
      <c r="B895" s="48" t="s">
        <v>158</v>
      </c>
      <c r="C895" s="21" t="s">
        <v>99</v>
      </c>
      <c r="D895" s="19" t="s">
        <v>99</v>
      </c>
      <c r="E895" s="98">
        <v>320</v>
      </c>
      <c r="F895" s="30"/>
      <c r="G895" s="9"/>
      <c r="H895" s="28"/>
      <c r="I895" s="96"/>
      <c r="J895" s="94"/>
      <c r="K895" s="24"/>
      <c r="L895" s="24"/>
      <c r="M895" s="24"/>
      <c r="N895" s="24"/>
      <c r="O895" s="24"/>
    </row>
    <row r="896" spans="1:15" s="18" customFormat="1" x14ac:dyDescent="0.25">
      <c r="A896" s="21" t="s">
        <v>128</v>
      </c>
      <c r="B896" s="48" t="s">
        <v>160</v>
      </c>
      <c r="C896" s="12" t="s">
        <v>99</v>
      </c>
      <c r="D896" s="13" t="s">
        <v>99</v>
      </c>
      <c r="E896" s="98">
        <v>550</v>
      </c>
      <c r="F896" s="30"/>
      <c r="G896" s="9"/>
      <c r="H896" s="28"/>
      <c r="I896" s="96"/>
      <c r="J896" s="94"/>
      <c r="K896" s="24"/>
      <c r="L896" s="24"/>
      <c r="M896" s="24"/>
      <c r="N896" s="24"/>
      <c r="O896" s="24"/>
    </row>
    <row r="897" spans="1:15" s="223" customFormat="1" x14ac:dyDescent="0.25">
      <c r="A897" s="216" t="s">
        <v>2069</v>
      </c>
      <c r="B897" s="386" t="s">
        <v>2070</v>
      </c>
      <c r="C897" s="387" t="s">
        <v>150</v>
      </c>
      <c r="D897" s="387" t="s">
        <v>150</v>
      </c>
      <c r="E897" s="385">
        <v>375</v>
      </c>
      <c r="F897" s="388"/>
      <c r="G897" s="393"/>
      <c r="H897" s="221"/>
      <c r="I897" s="392" t="s">
        <v>2068</v>
      </c>
      <c r="J897" s="394"/>
      <c r="K897" s="395"/>
      <c r="L897" s="395"/>
      <c r="M897" s="396"/>
      <c r="N897" s="396"/>
      <c r="O897" s="396"/>
    </row>
    <row r="898" spans="1:15" s="18" customFormat="1" x14ac:dyDescent="0.25">
      <c r="A898" s="14" t="s">
        <v>632</v>
      </c>
      <c r="B898" s="43" t="s">
        <v>162</v>
      </c>
      <c r="C898" s="44"/>
      <c r="D898" s="45"/>
      <c r="E898" s="404"/>
      <c r="F898" s="404"/>
      <c r="G898" s="22"/>
      <c r="H898" s="28"/>
      <c r="I898" s="96"/>
      <c r="J898" s="94"/>
      <c r="K898" s="24"/>
      <c r="L898" s="24"/>
      <c r="M898" s="24"/>
      <c r="N898" s="24"/>
      <c r="O898" s="24"/>
    </row>
    <row r="899" spans="1:15" s="18" customFormat="1" x14ac:dyDescent="0.25">
      <c r="A899" s="21" t="s">
        <v>264</v>
      </c>
      <c r="B899" s="48" t="s">
        <v>167</v>
      </c>
      <c r="C899" s="21" t="s">
        <v>27</v>
      </c>
      <c r="D899" s="19" t="s">
        <v>27</v>
      </c>
      <c r="E899" s="23">
        <v>55</v>
      </c>
      <c r="F899" s="30"/>
      <c r="G899" s="22"/>
      <c r="H899" s="28"/>
      <c r="I899" s="96"/>
      <c r="J899" s="94"/>
      <c r="K899" s="24"/>
      <c r="L899" s="24"/>
      <c r="M899" s="24"/>
      <c r="N899" s="24"/>
      <c r="O899" s="24"/>
    </row>
    <row r="900" spans="1:15" s="18" customFormat="1" x14ac:dyDescent="0.25">
      <c r="A900" s="21" t="s">
        <v>1093</v>
      </c>
      <c r="B900" s="48" t="s">
        <v>168</v>
      </c>
      <c r="C900" s="21" t="s">
        <v>27</v>
      </c>
      <c r="D900" s="19" t="s">
        <v>27</v>
      </c>
      <c r="E900" s="23">
        <v>220</v>
      </c>
      <c r="F900" s="30"/>
      <c r="G900" s="22"/>
      <c r="H900" s="22"/>
      <c r="I900" s="96"/>
      <c r="J900" s="94"/>
      <c r="K900" s="24"/>
      <c r="L900" s="24"/>
      <c r="M900" s="24"/>
      <c r="N900" s="24"/>
      <c r="O900" s="24"/>
    </row>
    <row r="901" spans="1:15" s="18" customFormat="1" x14ac:dyDescent="0.25">
      <c r="A901" s="1"/>
      <c r="B901" s="15"/>
      <c r="C901" s="1"/>
      <c r="D901" s="33"/>
      <c r="E901" s="28"/>
      <c r="F901" s="22"/>
      <c r="G901" s="22"/>
      <c r="H901" s="9"/>
      <c r="I901" s="96"/>
      <c r="J901" s="94"/>
      <c r="K901" s="24"/>
      <c r="L901" s="24"/>
      <c r="M901" s="24"/>
      <c r="N901" s="24"/>
      <c r="O901" s="24"/>
    </row>
    <row r="902" spans="1:15" s="18" customFormat="1" x14ac:dyDescent="0.25">
      <c r="A902" s="14">
        <v>7</v>
      </c>
      <c r="B902" s="54" t="s">
        <v>161</v>
      </c>
      <c r="C902" s="25"/>
      <c r="D902" s="37"/>
      <c r="E902" s="405"/>
      <c r="F902" s="405"/>
      <c r="G902" s="9"/>
      <c r="H902" s="22"/>
      <c r="I902" s="9"/>
      <c r="J902" s="94"/>
      <c r="K902" s="24"/>
      <c r="L902" s="24"/>
      <c r="M902" s="24"/>
      <c r="N902" s="24"/>
      <c r="O902" s="24"/>
    </row>
    <row r="903" spans="1:15" s="18" customFormat="1" x14ac:dyDescent="0.25">
      <c r="A903" s="14" t="s">
        <v>633</v>
      </c>
      <c r="B903" s="93" t="s">
        <v>1650</v>
      </c>
      <c r="C903" s="44"/>
      <c r="D903" s="45"/>
      <c r="E903" s="404"/>
      <c r="F903" s="404"/>
      <c r="G903" s="22"/>
      <c r="H903" s="28"/>
      <c r="I903" s="314"/>
      <c r="J903" s="94"/>
      <c r="K903" s="24"/>
      <c r="L903" s="24"/>
      <c r="M903" s="24"/>
      <c r="N903" s="24"/>
      <c r="O903" s="24"/>
    </row>
    <row r="904" spans="1:15" s="18" customFormat="1" x14ac:dyDescent="0.25">
      <c r="A904" s="21" t="s">
        <v>133</v>
      </c>
      <c r="B904" s="48" t="s">
        <v>1288</v>
      </c>
      <c r="C904" s="105" t="s">
        <v>7</v>
      </c>
      <c r="D904" s="106" t="s">
        <v>7</v>
      </c>
      <c r="E904" s="292">
        <v>1120</v>
      </c>
      <c r="F904" s="30"/>
      <c r="G904" s="22"/>
      <c r="H904" s="28"/>
      <c r="I904" s="42"/>
      <c r="J904" s="94"/>
      <c r="K904" s="24"/>
      <c r="L904" s="24"/>
      <c r="M904" s="24"/>
      <c r="N904" s="24"/>
      <c r="O904" s="24"/>
    </row>
    <row r="905" spans="1:15" s="18" customFormat="1" x14ac:dyDescent="0.25">
      <c r="A905" s="21" t="s">
        <v>134</v>
      </c>
      <c r="B905" s="48" t="s">
        <v>1334</v>
      </c>
      <c r="C905" s="12" t="s">
        <v>7</v>
      </c>
      <c r="D905" s="13" t="s">
        <v>7</v>
      </c>
      <c r="E905" s="291">
        <v>960</v>
      </c>
      <c r="F905" s="30"/>
      <c r="G905" s="22"/>
      <c r="H905" s="28"/>
      <c r="I905" s="96"/>
      <c r="J905" s="94"/>
      <c r="K905" s="24"/>
      <c r="L905" s="24"/>
      <c r="M905" s="24"/>
      <c r="N905" s="24"/>
      <c r="O905" s="24"/>
    </row>
    <row r="906" spans="1:15" s="18" customFormat="1" x14ac:dyDescent="0.25">
      <c r="A906" s="14" t="s">
        <v>634</v>
      </c>
      <c r="B906" s="293" t="s">
        <v>1326</v>
      </c>
      <c r="C906" s="294"/>
      <c r="D906" s="119"/>
      <c r="E906" s="404"/>
      <c r="F906" s="404"/>
      <c r="G906" s="22"/>
      <c r="H906" s="28"/>
      <c r="I906" s="314"/>
      <c r="J906" s="94"/>
      <c r="K906" s="24"/>
      <c r="L906" s="24"/>
      <c r="M906" s="24"/>
      <c r="N906" s="24"/>
      <c r="O906" s="24"/>
    </row>
    <row r="907" spans="1:15" s="18" customFormat="1" x14ac:dyDescent="0.25">
      <c r="A907" s="21" t="s">
        <v>135</v>
      </c>
      <c r="B907" s="48" t="s">
        <v>1326</v>
      </c>
      <c r="C907" s="12" t="s">
        <v>7</v>
      </c>
      <c r="D907" s="13" t="s">
        <v>7</v>
      </c>
      <c r="E907" s="291">
        <v>2450</v>
      </c>
      <c r="F907" s="30"/>
      <c r="G907" s="22"/>
      <c r="H907" s="28"/>
      <c r="I907" s="96"/>
      <c r="J907" s="94"/>
      <c r="K907" s="24"/>
      <c r="L907" s="24"/>
      <c r="M907" s="24"/>
      <c r="N907" s="24"/>
      <c r="O907" s="24"/>
    </row>
    <row r="908" spans="1:15" s="18" customFormat="1" x14ac:dyDescent="0.25">
      <c r="A908" s="21" t="s">
        <v>136</v>
      </c>
      <c r="B908" s="48" t="s">
        <v>1328</v>
      </c>
      <c r="C908" s="12" t="s">
        <v>7</v>
      </c>
      <c r="D908" s="13" t="s">
        <v>7</v>
      </c>
      <c r="E908" s="291">
        <v>1500</v>
      </c>
      <c r="F908" s="30"/>
      <c r="G908" s="9"/>
      <c r="H908" s="28"/>
      <c r="I908" s="42"/>
      <c r="J908" s="94"/>
      <c r="K908" s="24"/>
      <c r="L908" s="24"/>
      <c r="M908" s="24"/>
      <c r="N908" s="24"/>
      <c r="O908" s="24"/>
    </row>
    <row r="909" spans="1:15" s="18" customFormat="1" x14ac:dyDescent="0.25">
      <c r="A909" s="14" t="s">
        <v>1289</v>
      </c>
      <c r="B909" s="293" t="s">
        <v>1327</v>
      </c>
      <c r="C909" s="294"/>
      <c r="D909" s="119"/>
      <c r="E909" s="404"/>
      <c r="F909" s="404"/>
      <c r="G909" s="22"/>
      <c r="H909" s="28"/>
      <c r="I909" s="314"/>
      <c r="J909" s="94"/>
      <c r="K909" s="24"/>
      <c r="L909" s="24"/>
      <c r="M909" s="24"/>
      <c r="N909" s="24"/>
      <c r="O909" s="24"/>
    </row>
    <row r="910" spans="1:15" s="18" customFormat="1" x14ac:dyDescent="0.25">
      <c r="A910" s="21" t="s">
        <v>1290</v>
      </c>
      <c r="B910" s="48" t="s">
        <v>1327</v>
      </c>
      <c r="C910" s="12" t="s">
        <v>7</v>
      </c>
      <c r="D910" s="13" t="s">
        <v>7</v>
      </c>
      <c r="E910" s="291">
        <v>3765</v>
      </c>
      <c r="F910" s="30"/>
      <c r="G910" s="22"/>
      <c r="H910" s="28"/>
      <c r="I910" s="96"/>
      <c r="J910" s="94"/>
      <c r="K910" s="24"/>
      <c r="L910" s="24"/>
      <c r="M910" s="24"/>
      <c r="N910" s="24"/>
      <c r="O910" s="24"/>
    </row>
    <row r="911" spans="1:15" s="18" customFormat="1" x14ac:dyDescent="0.25">
      <c r="A911" s="21" t="s">
        <v>1291</v>
      </c>
      <c r="B911" s="48" t="s">
        <v>1328</v>
      </c>
      <c r="C911" s="12" t="s">
        <v>7</v>
      </c>
      <c r="D911" s="13" t="s">
        <v>7</v>
      </c>
      <c r="E911" s="291">
        <v>2340</v>
      </c>
      <c r="F911" s="30"/>
      <c r="G911" s="22"/>
      <c r="H911" s="28"/>
      <c r="I911" s="96"/>
      <c r="J911" s="94"/>
      <c r="K911" s="24"/>
      <c r="L911" s="24"/>
      <c r="M911" s="24"/>
      <c r="N911" s="24"/>
      <c r="O911" s="24"/>
    </row>
    <row r="912" spans="1:15" s="18" customFormat="1" x14ac:dyDescent="0.25">
      <c r="A912" s="1"/>
      <c r="B912" s="15"/>
      <c r="C912" s="7"/>
      <c r="D912" s="35"/>
      <c r="E912" s="28"/>
      <c r="F912" s="22"/>
      <c r="G912" s="22"/>
      <c r="H912" s="9"/>
      <c r="I912" s="42"/>
      <c r="J912" s="94"/>
      <c r="K912" s="24"/>
      <c r="L912" s="24"/>
      <c r="M912" s="24"/>
      <c r="N912" s="24"/>
      <c r="O912" s="24"/>
    </row>
    <row r="913" spans="1:15" s="18" customFormat="1" x14ac:dyDescent="0.25">
      <c r="A913" s="14">
        <v>8</v>
      </c>
      <c r="B913" s="54" t="s">
        <v>173</v>
      </c>
      <c r="C913" s="25"/>
      <c r="D913" s="37"/>
      <c r="E913" s="405"/>
      <c r="F913" s="405"/>
      <c r="G913" s="9"/>
      <c r="H913" s="9"/>
      <c r="I913" s="96"/>
      <c r="J913" s="94"/>
      <c r="K913" s="24"/>
      <c r="L913" s="24"/>
      <c r="M913" s="24"/>
      <c r="N913" s="24"/>
      <c r="O913" s="24"/>
    </row>
    <row r="914" spans="1:15" s="18" customFormat="1" x14ac:dyDescent="0.25">
      <c r="A914" s="14" t="s">
        <v>635</v>
      </c>
      <c r="B914" s="293" t="s">
        <v>1651</v>
      </c>
      <c r="C914" s="294"/>
      <c r="D914" s="119"/>
      <c r="E914" s="404"/>
      <c r="F914" s="404"/>
      <c r="G914" s="9"/>
      <c r="H914" s="28"/>
      <c r="I914" s="314"/>
      <c r="J914" s="94"/>
      <c r="K914" s="24"/>
      <c r="L914" s="24"/>
      <c r="M914" s="24"/>
      <c r="N914" s="24"/>
      <c r="O914" s="24"/>
    </row>
    <row r="915" spans="1:15" s="18" customFormat="1" x14ac:dyDescent="0.25">
      <c r="A915" s="21" t="s">
        <v>139</v>
      </c>
      <c r="B915" s="48" t="s">
        <v>2082</v>
      </c>
      <c r="C915" s="21" t="s">
        <v>7</v>
      </c>
      <c r="D915" s="19" t="s">
        <v>7</v>
      </c>
      <c r="E915" s="291">
        <v>1580</v>
      </c>
      <c r="F915" s="30"/>
      <c r="G915" s="9"/>
      <c r="H915" s="28"/>
      <c r="I915" s="96"/>
      <c r="J915" s="94"/>
      <c r="K915" s="24"/>
      <c r="L915" s="24"/>
      <c r="M915" s="24"/>
      <c r="N915" s="24"/>
      <c r="O915" s="24"/>
    </row>
    <row r="916" spans="1:15" s="18" customFormat="1" x14ac:dyDescent="0.25">
      <c r="A916" s="21" t="s">
        <v>141</v>
      </c>
      <c r="B916" s="48" t="s">
        <v>2083</v>
      </c>
      <c r="C916" s="21" t="s">
        <v>7</v>
      </c>
      <c r="D916" s="19" t="s">
        <v>7</v>
      </c>
      <c r="E916" s="291">
        <v>1265</v>
      </c>
      <c r="F916" s="30"/>
      <c r="G916" s="9"/>
      <c r="H916" s="28"/>
      <c r="I916" s="399" t="s">
        <v>2084</v>
      </c>
      <c r="J916" s="94"/>
      <c r="K916" s="24"/>
      <c r="L916" s="24"/>
      <c r="M916" s="24"/>
      <c r="N916" s="24"/>
      <c r="O916" s="24"/>
    </row>
    <row r="917" spans="1:15" s="18" customFormat="1" x14ac:dyDescent="0.25">
      <c r="A917" s="14" t="s">
        <v>636</v>
      </c>
      <c r="B917" s="293" t="s">
        <v>1652</v>
      </c>
      <c r="C917" s="294"/>
      <c r="D917" s="119"/>
      <c r="E917" s="404"/>
      <c r="F917" s="404"/>
      <c r="G917" s="5"/>
      <c r="H917" s="28"/>
      <c r="I917" s="314"/>
      <c r="J917" s="94"/>
      <c r="K917" s="24"/>
      <c r="L917" s="24"/>
      <c r="M917" s="24"/>
      <c r="N917" s="24"/>
      <c r="O917" s="24"/>
    </row>
    <row r="918" spans="1:15" s="18" customFormat="1" x14ac:dyDescent="0.25">
      <c r="A918" s="21" t="s">
        <v>149</v>
      </c>
      <c r="B918" s="48" t="s">
        <v>1026</v>
      </c>
      <c r="C918" s="21" t="s">
        <v>7</v>
      </c>
      <c r="D918" s="19" t="s">
        <v>7</v>
      </c>
      <c r="E918" s="291">
        <v>2950</v>
      </c>
      <c r="F918" s="30"/>
      <c r="G918" s="5"/>
      <c r="H918" s="243"/>
      <c r="I918" s="96"/>
      <c r="J918" s="94"/>
      <c r="K918" s="24"/>
      <c r="L918" s="24"/>
      <c r="M918" s="24"/>
      <c r="N918" s="24"/>
      <c r="O918" s="24"/>
    </row>
    <row r="919" spans="1:15" s="18" customFormat="1" x14ac:dyDescent="0.25">
      <c r="A919" s="21" t="s">
        <v>151</v>
      </c>
      <c r="B919" s="48" t="s">
        <v>658</v>
      </c>
      <c r="C919" s="21" t="s">
        <v>7</v>
      </c>
      <c r="D919" s="19" t="s">
        <v>7</v>
      </c>
      <c r="E919" s="291">
        <v>2600</v>
      </c>
      <c r="F919" s="30"/>
      <c r="G919" s="22"/>
      <c r="H919" s="28"/>
      <c r="I919" s="96"/>
      <c r="J919" s="94"/>
      <c r="K919" s="24"/>
      <c r="L919" s="24"/>
      <c r="M919" s="24"/>
      <c r="N919" s="24"/>
      <c r="O919" s="24"/>
    </row>
    <row r="920" spans="1:15" s="18" customFormat="1" x14ac:dyDescent="0.25">
      <c r="A920" s="21" t="s">
        <v>152</v>
      </c>
      <c r="B920" s="48" t="s">
        <v>50</v>
      </c>
      <c r="C920" s="21" t="s">
        <v>7</v>
      </c>
      <c r="D920" s="19" t="s">
        <v>7</v>
      </c>
      <c r="E920" s="385">
        <v>1580</v>
      </c>
      <c r="F920" s="30"/>
      <c r="G920" s="22"/>
      <c r="H920" s="28"/>
      <c r="I920" s="399" t="s">
        <v>2084</v>
      </c>
      <c r="J920" s="94"/>
      <c r="K920" s="24"/>
      <c r="L920" s="24"/>
      <c r="M920" s="24"/>
      <c r="N920" s="24"/>
      <c r="O920" s="24"/>
    </row>
    <row r="921" spans="1:15" s="18" customFormat="1" x14ac:dyDescent="0.25">
      <c r="A921" s="21" t="s">
        <v>153</v>
      </c>
      <c r="B921" s="48" t="s">
        <v>59</v>
      </c>
      <c r="C921" s="21" t="s">
        <v>7</v>
      </c>
      <c r="D921" s="19" t="s">
        <v>7</v>
      </c>
      <c r="E921" s="291">
        <v>1580</v>
      </c>
      <c r="F921" s="30"/>
      <c r="G921" s="5"/>
      <c r="H921" s="28"/>
      <c r="I921" s="22"/>
      <c r="J921" s="94"/>
      <c r="K921" s="24"/>
      <c r="L921" s="24"/>
      <c r="M921" s="24"/>
      <c r="N921" s="24"/>
      <c r="O921" s="24"/>
    </row>
    <row r="922" spans="1:15" s="18" customFormat="1" x14ac:dyDescent="0.25">
      <c r="A922" s="21" t="s">
        <v>1094</v>
      </c>
      <c r="B922" s="48" t="s">
        <v>687</v>
      </c>
      <c r="C922" s="21" t="s">
        <v>7</v>
      </c>
      <c r="D922" s="19" t="s">
        <v>7</v>
      </c>
      <c r="E922" s="291">
        <v>1550</v>
      </c>
      <c r="F922" s="30"/>
      <c r="G922" s="40"/>
      <c r="H922" s="28"/>
      <c r="I922" s="42"/>
      <c r="J922" s="94"/>
      <c r="K922" s="24"/>
      <c r="L922" s="24"/>
      <c r="M922" s="24"/>
      <c r="N922" s="24"/>
      <c r="O922" s="24"/>
    </row>
    <row r="923" spans="1:15" s="18" customFormat="1" x14ac:dyDescent="0.25">
      <c r="A923" s="21" t="s">
        <v>1292</v>
      </c>
      <c r="B923" s="48" t="s">
        <v>901</v>
      </c>
      <c r="C923" s="21" t="s">
        <v>7</v>
      </c>
      <c r="D923" s="19" t="s">
        <v>7</v>
      </c>
      <c r="E923" s="291">
        <v>1580</v>
      </c>
      <c r="F923" s="30"/>
      <c r="G923" s="40"/>
      <c r="H923" s="243"/>
      <c r="I923" s="96"/>
      <c r="J923" s="94"/>
      <c r="K923" s="24"/>
      <c r="L923" s="24"/>
      <c r="M923" s="24"/>
      <c r="N923" s="24"/>
      <c r="O923" s="24"/>
    </row>
    <row r="924" spans="1:15" s="18" customFormat="1" x14ac:dyDescent="0.25">
      <c r="A924" s="14" t="s">
        <v>637</v>
      </c>
      <c r="B924" s="117" t="s">
        <v>1653</v>
      </c>
      <c r="C924" s="118"/>
      <c r="D924" s="119"/>
      <c r="E924" s="404"/>
      <c r="F924" s="404"/>
      <c r="G924" s="5"/>
      <c r="H924" s="28"/>
      <c r="I924" s="314"/>
      <c r="J924" s="94"/>
      <c r="K924" s="24"/>
      <c r="L924" s="24"/>
      <c r="M924" s="24"/>
      <c r="N924" s="24"/>
      <c r="O924" s="24"/>
    </row>
    <row r="925" spans="1:15" s="18" customFormat="1" x14ac:dyDescent="0.25">
      <c r="A925" s="21" t="s">
        <v>156</v>
      </c>
      <c r="B925" s="48" t="s">
        <v>174</v>
      </c>
      <c r="C925" s="19" t="s">
        <v>1834</v>
      </c>
      <c r="D925" s="19" t="s">
        <v>1834</v>
      </c>
      <c r="E925" s="92">
        <v>850</v>
      </c>
      <c r="F925" s="30"/>
      <c r="G925" s="5"/>
      <c r="H925" s="28"/>
      <c r="I925" s="96"/>
      <c r="J925" s="94"/>
      <c r="K925" s="24"/>
      <c r="L925" s="24"/>
      <c r="M925" s="24"/>
      <c r="N925" s="24"/>
      <c r="O925" s="24"/>
    </row>
    <row r="926" spans="1:15" s="18" customFormat="1" x14ac:dyDescent="0.25">
      <c r="A926" s="21" t="s">
        <v>157</v>
      </c>
      <c r="B926" s="48" t="s">
        <v>50</v>
      </c>
      <c r="C926" s="12" t="s">
        <v>175</v>
      </c>
      <c r="D926" s="13" t="s">
        <v>175</v>
      </c>
      <c r="E926" s="269">
        <v>800</v>
      </c>
      <c r="F926" s="30"/>
      <c r="G926" s="5"/>
      <c r="H926" s="28"/>
      <c r="I926" s="96"/>
      <c r="J926" s="94"/>
      <c r="K926" s="24"/>
      <c r="L926" s="24"/>
      <c r="M926" s="24"/>
      <c r="N926" s="24"/>
      <c r="O926" s="24"/>
    </row>
    <row r="927" spans="1:15" s="18" customFormat="1" x14ac:dyDescent="0.25">
      <c r="A927" s="21" t="s">
        <v>159</v>
      </c>
      <c r="B927" s="48" t="s">
        <v>59</v>
      </c>
      <c r="C927" s="12" t="s">
        <v>175</v>
      </c>
      <c r="D927" s="13" t="s">
        <v>175</v>
      </c>
      <c r="E927" s="92">
        <v>550</v>
      </c>
      <c r="F927" s="30"/>
      <c r="G927" s="22"/>
      <c r="H927" s="28"/>
      <c r="I927" s="96"/>
      <c r="J927" s="94"/>
      <c r="K927" s="24"/>
      <c r="L927" s="24"/>
      <c r="M927" s="24"/>
      <c r="N927" s="24"/>
      <c r="O927" s="24"/>
    </row>
    <row r="928" spans="1:15" s="18" customFormat="1" x14ac:dyDescent="0.25">
      <c r="A928" s="21" t="s">
        <v>1095</v>
      </c>
      <c r="B928" s="48" t="s">
        <v>1837</v>
      </c>
      <c r="C928" s="19" t="s">
        <v>1834</v>
      </c>
      <c r="D928" s="19" t="s">
        <v>1834</v>
      </c>
      <c r="E928" s="360">
        <v>850</v>
      </c>
      <c r="F928" s="30"/>
      <c r="G928" s="22"/>
      <c r="H928" s="28"/>
      <c r="I928" s="96"/>
      <c r="J928" s="94"/>
      <c r="K928" s="24"/>
      <c r="L928" s="24"/>
      <c r="M928" s="24"/>
      <c r="N928" s="24"/>
      <c r="O928" s="24"/>
    </row>
    <row r="929" spans="1:15" s="18" customFormat="1" x14ac:dyDescent="0.25">
      <c r="A929" s="21" t="s">
        <v>1096</v>
      </c>
      <c r="B929" s="48" t="s">
        <v>1835</v>
      </c>
      <c r="C929" s="19" t="s">
        <v>1834</v>
      </c>
      <c r="D929" s="19" t="s">
        <v>1834</v>
      </c>
      <c r="E929" s="360">
        <v>450</v>
      </c>
      <c r="F929" s="30"/>
      <c r="G929" s="22"/>
      <c r="H929" s="28"/>
      <c r="I929" s="96"/>
      <c r="J929" s="94"/>
      <c r="K929" s="24"/>
      <c r="L929" s="24"/>
      <c r="M929" s="24"/>
      <c r="N929" s="24"/>
      <c r="O929" s="24"/>
    </row>
    <row r="930" spans="1:15" s="18" customFormat="1" x14ac:dyDescent="0.25">
      <c r="A930" s="21" t="s">
        <v>1097</v>
      </c>
      <c r="B930" s="48" t="s">
        <v>1836</v>
      </c>
      <c r="C930" s="19" t="s">
        <v>1834</v>
      </c>
      <c r="D930" s="19" t="s">
        <v>1834</v>
      </c>
      <c r="E930" s="360">
        <v>340</v>
      </c>
      <c r="F930" s="30"/>
      <c r="G930" s="22"/>
      <c r="H930" s="28"/>
      <c r="I930" s="96"/>
      <c r="J930" s="94"/>
      <c r="K930" s="24"/>
      <c r="L930" s="24"/>
      <c r="M930" s="24"/>
      <c r="N930" s="24"/>
      <c r="O930" s="24"/>
    </row>
    <row r="931" spans="1:15" s="18" customFormat="1" ht="24" x14ac:dyDescent="0.25">
      <c r="A931" s="21" t="s">
        <v>1293</v>
      </c>
      <c r="B931" s="48" t="s">
        <v>1329</v>
      </c>
      <c r="C931" s="12" t="s">
        <v>150</v>
      </c>
      <c r="D931" s="13" t="s">
        <v>150</v>
      </c>
      <c r="E931" s="92">
        <v>475</v>
      </c>
      <c r="F931" s="30"/>
      <c r="G931" s="22"/>
      <c r="H931" s="28"/>
      <c r="I931" s="96"/>
      <c r="J931" s="94"/>
      <c r="K931" s="24"/>
      <c r="L931" s="24"/>
      <c r="M931" s="24"/>
      <c r="N931" s="24"/>
      <c r="O931" s="24"/>
    </row>
    <row r="932" spans="1:15" s="18" customFormat="1" x14ac:dyDescent="0.25">
      <c r="A932" s="16"/>
      <c r="B932" s="17"/>
      <c r="C932" s="16"/>
      <c r="D932" s="36"/>
      <c r="E932" s="29"/>
      <c r="F932" s="22"/>
      <c r="G932" s="22"/>
      <c r="H932" s="9"/>
      <c r="I932" s="96"/>
      <c r="J932" s="94"/>
      <c r="K932" s="24"/>
      <c r="L932" s="24"/>
      <c r="M932" s="24"/>
      <c r="N932" s="24"/>
      <c r="O932" s="24"/>
    </row>
    <row r="933" spans="1:15" s="18" customFormat="1" x14ac:dyDescent="0.25">
      <c r="A933" s="14">
        <v>9</v>
      </c>
      <c r="B933" s="54" t="s">
        <v>176</v>
      </c>
      <c r="C933" s="25"/>
      <c r="D933" s="37"/>
      <c r="E933" s="405"/>
      <c r="F933" s="405"/>
      <c r="G933" s="9"/>
      <c r="H933" s="9"/>
      <c r="I933" s="96"/>
      <c r="J933" s="94"/>
      <c r="K933" s="24"/>
      <c r="L933" s="24"/>
      <c r="M933" s="24"/>
      <c r="N933" s="24"/>
      <c r="O933" s="24"/>
    </row>
    <row r="934" spans="1:15" s="18" customFormat="1" x14ac:dyDescent="0.25">
      <c r="A934" s="14" t="s">
        <v>638</v>
      </c>
      <c r="B934" s="43" t="s">
        <v>177</v>
      </c>
      <c r="C934" s="44"/>
      <c r="D934" s="45"/>
      <c r="E934" s="404"/>
      <c r="F934" s="404"/>
      <c r="G934" s="9"/>
      <c r="H934" s="28"/>
      <c r="I934" s="96"/>
      <c r="J934" s="94"/>
      <c r="K934" s="24"/>
      <c r="L934" s="24"/>
      <c r="M934" s="24"/>
      <c r="N934" s="24"/>
      <c r="O934" s="24"/>
    </row>
    <row r="935" spans="1:15" s="18" customFormat="1" x14ac:dyDescent="0.25">
      <c r="A935" s="21" t="s">
        <v>169</v>
      </c>
      <c r="B935" s="48" t="s">
        <v>668</v>
      </c>
      <c r="C935" s="21" t="s">
        <v>99</v>
      </c>
      <c r="D935" s="19" t="s">
        <v>99</v>
      </c>
      <c r="E935" s="291">
        <v>1600</v>
      </c>
      <c r="F935" s="30"/>
      <c r="G935" s="9"/>
      <c r="H935" s="28"/>
      <c r="I935" s="96"/>
      <c r="J935" s="94"/>
      <c r="K935" s="24"/>
      <c r="L935" s="24"/>
      <c r="M935" s="24"/>
      <c r="N935" s="24"/>
      <c r="O935" s="24"/>
    </row>
    <row r="936" spans="1:15" s="18" customFormat="1" x14ac:dyDescent="0.25">
      <c r="A936" s="21" t="s">
        <v>170</v>
      </c>
      <c r="B936" s="48" t="s">
        <v>180</v>
      </c>
      <c r="C936" s="21" t="s">
        <v>181</v>
      </c>
      <c r="D936" s="19" t="s">
        <v>7</v>
      </c>
      <c r="E936" s="291">
        <v>1800</v>
      </c>
      <c r="F936" s="30"/>
      <c r="G936" s="9"/>
      <c r="H936" s="28"/>
      <c r="I936" s="96"/>
      <c r="J936" s="94"/>
      <c r="K936" s="24"/>
      <c r="L936" s="24"/>
      <c r="M936" s="24"/>
      <c r="N936" s="24"/>
      <c r="O936" s="24"/>
    </row>
    <row r="937" spans="1:15" s="18" customFormat="1" ht="24" x14ac:dyDescent="0.25">
      <c r="A937" s="21" t="s">
        <v>1098</v>
      </c>
      <c r="B937" s="48" t="s">
        <v>1331</v>
      </c>
      <c r="C937" s="21" t="s">
        <v>181</v>
      </c>
      <c r="D937" s="19" t="s">
        <v>7</v>
      </c>
      <c r="E937" s="291">
        <v>900</v>
      </c>
      <c r="F937" s="30"/>
      <c r="G937" s="9"/>
      <c r="H937" s="28"/>
      <c r="I937" s="96"/>
      <c r="J937" s="94"/>
      <c r="K937" s="24"/>
      <c r="L937" s="24"/>
      <c r="M937" s="24"/>
      <c r="N937" s="24"/>
      <c r="O937" s="24"/>
    </row>
    <row r="938" spans="1:15" s="18" customFormat="1" x14ac:dyDescent="0.25">
      <c r="A938" s="14" t="s">
        <v>639</v>
      </c>
      <c r="B938" s="293" t="s">
        <v>183</v>
      </c>
      <c r="C938" s="294"/>
      <c r="D938" s="119"/>
      <c r="E938" s="404"/>
      <c r="F938" s="404"/>
      <c r="G938" s="6"/>
      <c r="H938" s="28"/>
      <c r="I938" s="96"/>
      <c r="J938" s="94"/>
      <c r="K938" s="24"/>
      <c r="L938" s="24"/>
      <c r="M938" s="24"/>
      <c r="N938" s="24"/>
      <c r="O938" s="24"/>
    </row>
    <row r="939" spans="1:15" s="18" customFormat="1" x14ac:dyDescent="0.25">
      <c r="A939" s="21" t="s">
        <v>171</v>
      </c>
      <c r="B939" s="48" t="s">
        <v>669</v>
      </c>
      <c r="C939" s="21" t="s">
        <v>99</v>
      </c>
      <c r="D939" s="19" t="s">
        <v>99</v>
      </c>
      <c r="E939" s="291">
        <v>1860</v>
      </c>
      <c r="F939" s="30"/>
      <c r="G939" s="9"/>
      <c r="H939" s="28"/>
      <c r="I939" s="96"/>
      <c r="J939" s="94"/>
      <c r="K939" s="24"/>
      <c r="L939" s="24"/>
      <c r="M939" s="24"/>
      <c r="N939" s="24"/>
      <c r="O939" s="24"/>
    </row>
    <row r="940" spans="1:15" s="18" customFormat="1" x14ac:dyDescent="0.25">
      <c r="A940" s="21" t="s">
        <v>332</v>
      </c>
      <c r="B940" s="48" t="s">
        <v>184</v>
      </c>
      <c r="C940" s="21" t="s">
        <v>181</v>
      </c>
      <c r="D940" s="19" t="s">
        <v>7</v>
      </c>
      <c r="E940" s="291">
        <v>3000</v>
      </c>
      <c r="F940" s="30"/>
      <c r="G940" s="9"/>
      <c r="H940" s="28"/>
      <c r="I940" s="96"/>
      <c r="J940" s="94"/>
      <c r="K940" s="24"/>
      <c r="L940" s="24"/>
      <c r="M940" s="24"/>
      <c r="N940" s="24"/>
      <c r="O940" s="24"/>
    </row>
    <row r="941" spans="1:15" s="18" customFormat="1" ht="24" x14ac:dyDescent="0.25">
      <c r="A941" s="21" t="s">
        <v>1099</v>
      </c>
      <c r="B941" s="48" t="s">
        <v>1332</v>
      </c>
      <c r="C941" s="21" t="s">
        <v>181</v>
      </c>
      <c r="D941" s="19" t="s">
        <v>7</v>
      </c>
      <c r="E941" s="291">
        <v>1500</v>
      </c>
      <c r="F941" s="107"/>
      <c r="G941" s="9"/>
      <c r="H941" s="28"/>
      <c r="I941" s="96"/>
      <c r="J941" s="94"/>
      <c r="K941" s="24"/>
      <c r="L941" s="24"/>
      <c r="M941" s="24"/>
      <c r="N941" s="24"/>
      <c r="O941" s="24"/>
    </row>
    <row r="942" spans="1:15" s="18" customFormat="1" x14ac:dyDescent="0.25">
      <c r="A942" s="14" t="s">
        <v>640</v>
      </c>
      <c r="B942" s="293" t="s">
        <v>185</v>
      </c>
      <c r="C942" s="294"/>
      <c r="D942" s="119"/>
      <c r="E942" s="404"/>
      <c r="F942" s="404"/>
      <c r="G942" s="6"/>
      <c r="H942" s="28"/>
      <c r="I942" s="96"/>
      <c r="J942" s="94"/>
      <c r="K942" s="24"/>
      <c r="L942" s="24"/>
      <c r="M942" s="24"/>
      <c r="N942" s="24"/>
      <c r="O942" s="24"/>
    </row>
    <row r="943" spans="1:15" s="18" customFormat="1" x14ac:dyDescent="0.25">
      <c r="A943" s="21" t="s">
        <v>172</v>
      </c>
      <c r="B943" s="48" t="s">
        <v>664</v>
      </c>
      <c r="C943" s="21" t="s">
        <v>74</v>
      </c>
      <c r="D943" s="19" t="s">
        <v>74</v>
      </c>
      <c r="E943" s="291">
        <v>2000</v>
      </c>
      <c r="F943" s="30"/>
      <c r="G943" s="9"/>
      <c r="H943" s="28"/>
      <c r="I943" s="96"/>
      <c r="J943" s="94"/>
      <c r="K943" s="24"/>
      <c r="L943" s="24"/>
      <c r="M943" s="24"/>
      <c r="N943" s="24"/>
      <c r="O943" s="24"/>
    </row>
    <row r="944" spans="1:15" s="18" customFormat="1" x14ac:dyDescent="0.25">
      <c r="A944" s="21" t="s">
        <v>333</v>
      </c>
      <c r="B944" s="48" t="s">
        <v>186</v>
      </c>
      <c r="C944" s="21" t="s">
        <v>181</v>
      </c>
      <c r="D944" s="19" t="s">
        <v>7</v>
      </c>
      <c r="E944" s="291">
        <v>3570</v>
      </c>
      <c r="F944" s="30"/>
      <c r="G944" s="9"/>
      <c r="H944" s="28"/>
      <c r="I944" s="96"/>
      <c r="J944" s="94"/>
      <c r="K944" s="24"/>
      <c r="L944" s="24"/>
    </row>
    <row r="945" spans="1:15" s="18" customFormat="1" ht="24" x14ac:dyDescent="0.25">
      <c r="A945" s="21" t="s">
        <v>1101</v>
      </c>
      <c r="B945" s="48" t="s">
        <v>1333</v>
      </c>
      <c r="C945" s="21" t="s">
        <v>181</v>
      </c>
      <c r="D945" s="19" t="s">
        <v>7</v>
      </c>
      <c r="E945" s="291">
        <v>1785</v>
      </c>
      <c r="F945" s="30"/>
      <c r="G945" s="9"/>
      <c r="H945" s="28"/>
      <c r="I945" s="96"/>
      <c r="J945" s="94"/>
      <c r="K945" s="24"/>
      <c r="L945" s="24"/>
      <c r="M945" s="24"/>
      <c r="N945" s="24"/>
      <c r="O945" s="24"/>
    </row>
    <row r="946" spans="1:15" s="18" customFormat="1" x14ac:dyDescent="0.25">
      <c r="A946" s="14" t="s">
        <v>1100</v>
      </c>
      <c r="B946" s="293" t="s">
        <v>187</v>
      </c>
      <c r="C946" s="294"/>
      <c r="D946" s="119"/>
      <c r="E946" s="404"/>
      <c r="F946" s="404"/>
      <c r="G946" s="6"/>
      <c r="H946" s="28"/>
      <c r="I946" s="22"/>
      <c r="J946" s="94"/>
      <c r="K946" s="24"/>
      <c r="L946" s="24"/>
      <c r="M946" s="24"/>
      <c r="N946" s="24"/>
      <c r="O946" s="24"/>
    </row>
    <row r="947" spans="1:15" s="18" customFormat="1" x14ac:dyDescent="0.25">
      <c r="A947" s="21" t="s">
        <v>1102</v>
      </c>
      <c r="B947" s="48" t="s">
        <v>188</v>
      </c>
      <c r="C947" s="21" t="s">
        <v>99</v>
      </c>
      <c r="D947" s="19" t="s">
        <v>99</v>
      </c>
      <c r="E947" s="291">
        <v>2000</v>
      </c>
      <c r="F947" s="30"/>
      <c r="G947" s="9"/>
      <c r="H947" s="28"/>
      <c r="I947" s="42"/>
      <c r="J947" s="94"/>
      <c r="K947" s="24"/>
      <c r="L947" s="24"/>
      <c r="M947" s="24"/>
      <c r="N947" s="24"/>
      <c r="O947" s="24"/>
    </row>
    <row r="948" spans="1:15" s="18" customFormat="1" x14ac:dyDescent="0.25">
      <c r="A948" s="21" t="s">
        <v>1103</v>
      </c>
      <c r="B948" s="48" t="s">
        <v>189</v>
      </c>
      <c r="C948" s="21" t="s">
        <v>181</v>
      </c>
      <c r="D948" s="19" t="s">
        <v>7</v>
      </c>
      <c r="E948" s="291">
        <v>4500</v>
      </c>
      <c r="F948" s="30"/>
      <c r="G948" s="9"/>
      <c r="H948" s="28"/>
      <c r="I948" s="96"/>
      <c r="J948" s="94"/>
      <c r="K948" s="24"/>
      <c r="L948" s="24"/>
      <c r="M948" s="24"/>
      <c r="N948" s="24"/>
      <c r="O948" s="24"/>
    </row>
    <row r="949" spans="1:15" s="18" customFormat="1" ht="24" x14ac:dyDescent="0.25">
      <c r="A949" s="21" t="s">
        <v>1104</v>
      </c>
      <c r="B949" s="48" t="s">
        <v>1330</v>
      </c>
      <c r="C949" s="21" t="s">
        <v>181</v>
      </c>
      <c r="D949" s="19" t="s">
        <v>7</v>
      </c>
      <c r="E949" s="291">
        <v>2250</v>
      </c>
      <c r="F949" s="30"/>
      <c r="G949" s="9"/>
      <c r="H949" s="28"/>
      <c r="I949" s="96"/>
      <c r="J949" s="94"/>
      <c r="K949" s="24"/>
      <c r="L949" s="24"/>
      <c r="M949" s="24"/>
      <c r="N949" s="24"/>
      <c r="O949" s="24"/>
    </row>
    <row r="950" spans="1:15" s="18" customFormat="1" x14ac:dyDescent="0.25">
      <c r="A950" s="10"/>
      <c r="B950" s="38"/>
      <c r="C950" s="1"/>
      <c r="D950" s="33"/>
      <c r="E950" s="27"/>
      <c r="F950" s="22"/>
      <c r="G950" s="22"/>
      <c r="H950" s="22"/>
      <c r="I950" s="96"/>
      <c r="J950" s="94"/>
      <c r="K950" s="24"/>
      <c r="L950" s="24"/>
      <c r="M950" s="24"/>
      <c r="N950" s="24"/>
      <c r="O950" s="24"/>
    </row>
    <row r="951" spans="1:15" s="18" customFormat="1" x14ac:dyDescent="0.25">
      <c r="A951" s="14">
        <v>10</v>
      </c>
      <c r="B951" s="54" t="s">
        <v>190</v>
      </c>
      <c r="C951" s="25"/>
      <c r="D951" s="37"/>
      <c r="E951" s="405"/>
      <c r="F951" s="405"/>
      <c r="G951" s="22"/>
      <c r="H951" s="28"/>
      <c r="I951" s="96"/>
      <c r="J951" s="94"/>
      <c r="K951" s="24"/>
      <c r="L951" s="24"/>
      <c r="M951" s="24"/>
      <c r="N951" s="24"/>
      <c r="O951" s="24"/>
    </row>
    <row r="952" spans="1:15" s="18" customFormat="1" ht="14.25" customHeight="1" x14ac:dyDescent="0.25">
      <c r="A952" s="21" t="s">
        <v>2002</v>
      </c>
      <c r="B952" s="48" t="s">
        <v>2003</v>
      </c>
      <c r="C952" s="21" t="s">
        <v>506</v>
      </c>
      <c r="D952" s="19" t="s">
        <v>506</v>
      </c>
      <c r="E952" s="336">
        <v>175</v>
      </c>
      <c r="F952" s="30"/>
      <c r="G952" s="9"/>
      <c r="H952" s="28"/>
      <c r="I952" s="96"/>
      <c r="J952" s="94"/>
      <c r="K952" s="24"/>
      <c r="L952" s="24"/>
      <c r="M952" s="24"/>
      <c r="N952" s="24"/>
      <c r="O952" s="24"/>
    </row>
    <row r="953" spans="1:15" s="18" customFormat="1" x14ac:dyDescent="0.25">
      <c r="A953" s="21" t="s">
        <v>440</v>
      </c>
      <c r="B953" s="48" t="s">
        <v>191</v>
      </c>
      <c r="C953" s="21" t="s">
        <v>506</v>
      </c>
      <c r="D953" s="19" t="s">
        <v>506</v>
      </c>
      <c r="E953" s="336">
        <v>175</v>
      </c>
      <c r="F953" s="30"/>
      <c r="G953" s="9"/>
      <c r="H953" s="28"/>
      <c r="I953" s="9"/>
      <c r="J953" s="94"/>
      <c r="K953" s="24"/>
      <c r="L953" s="24"/>
      <c r="M953" s="24"/>
      <c r="N953" s="24"/>
      <c r="O953" s="24"/>
    </row>
    <row r="954" spans="1:15" s="18" customFormat="1" x14ac:dyDescent="0.25">
      <c r="A954" s="21" t="s">
        <v>1105</v>
      </c>
      <c r="B954" s="48" t="s">
        <v>192</v>
      </c>
      <c r="C954" s="21" t="s">
        <v>506</v>
      </c>
      <c r="D954" s="19" t="s">
        <v>506</v>
      </c>
      <c r="E954" s="336">
        <v>75</v>
      </c>
      <c r="F954" s="30"/>
      <c r="G954" s="9"/>
      <c r="H954" s="28"/>
      <c r="I954" s="42"/>
      <c r="J954" s="94"/>
      <c r="K954" s="24"/>
      <c r="L954" s="24"/>
      <c r="M954" s="24"/>
      <c r="N954" s="24"/>
      <c r="O954" s="24"/>
    </row>
    <row r="955" spans="1:15" s="344" customFormat="1" x14ac:dyDescent="0.25">
      <c r="A955" s="21" t="s">
        <v>2004</v>
      </c>
      <c r="B955" s="337" t="s">
        <v>1668</v>
      </c>
      <c r="C955" s="191" t="s">
        <v>7</v>
      </c>
      <c r="D955" s="338" t="s">
        <v>7</v>
      </c>
      <c r="E955" s="317">
        <v>72</v>
      </c>
      <c r="F955" s="339"/>
      <c r="G955" s="340"/>
      <c r="H955" s="345"/>
      <c r="I955" s="341"/>
      <c r="J955" s="342"/>
      <c r="K955" s="343"/>
      <c r="L955" s="343"/>
      <c r="M955" s="343"/>
      <c r="N955" s="343"/>
      <c r="O955" s="343"/>
    </row>
    <row r="956" spans="1:15" s="18" customFormat="1" x14ac:dyDescent="0.25">
      <c r="A956" s="21" t="s">
        <v>1106</v>
      </c>
      <c r="B956" s="48" t="s">
        <v>193</v>
      </c>
      <c r="C956" s="21" t="s">
        <v>506</v>
      </c>
      <c r="D956" s="19" t="s">
        <v>506</v>
      </c>
      <c r="E956" s="336">
        <v>60</v>
      </c>
      <c r="F956" s="30"/>
      <c r="G956" s="9"/>
      <c r="H956" s="28"/>
      <c r="I956" s="42"/>
      <c r="J956" s="94"/>
      <c r="K956" s="24"/>
      <c r="L956" s="24"/>
      <c r="M956" s="24"/>
      <c r="N956" s="24"/>
      <c r="O956" s="24"/>
    </row>
    <row r="957" spans="1:15" s="18" customFormat="1" x14ac:dyDescent="0.25">
      <c r="A957" s="21" t="s">
        <v>1107</v>
      </c>
      <c r="B957" s="48" t="s">
        <v>194</v>
      </c>
      <c r="C957" s="21" t="s">
        <v>7</v>
      </c>
      <c r="D957" s="19" t="s">
        <v>7</v>
      </c>
      <c r="E957" s="336">
        <v>60</v>
      </c>
      <c r="F957" s="30"/>
      <c r="G957" s="9"/>
      <c r="H957" s="28"/>
      <c r="I957" s="96"/>
      <c r="J957" s="94"/>
      <c r="K957" s="24"/>
      <c r="L957" s="24"/>
      <c r="M957" s="24"/>
      <c r="N957" s="24"/>
      <c r="O957" s="24"/>
    </row>
    <row r="958" spans="1:15" s="18" customFormat="1" x14ac:dyDescent="0.25">
      <c r="A958" s="21" t="s">
        <v>1108</v>
      </c>
      <c r="B958" s="48" t="s">
        <v>195</v>
      </c>
      <c r="C958" s="21" t="s">
        <v>506</v>
      </c>
      <c r="D958" s="19" t="s">
        <v>506</v>
      </c>
      <c r="E958" s="336">
        <v>120</v>
      </c>
      <c r="F958" s="30"/>
      <c r="G958" s="9"/>
      <c r="H958" s="28"/>
      <c r="I958" s="96"/>
      <c r="J958" s="94"/>
      <c r="K958" s="24"/>
      <c r="L958" s="24"/>
      <c r="M958" s="24"/>
      <c r="N958" s="24"/>
      <c r="O958" s="24"/>
    </row>
    <row r="959" spans="1:15" s="18" customFormat="1" x14ac:dyDescent="0.25">
      <c r="A959" s="21" t="s">
        <v>1109</v>
      </c>
      <c r="B959" s="48" t="s">
        <v>196</v>
      </c>
      <c r="C959" s="21" t="s">
        <v>7</v>
      </c>
      <c r="D959" s="19" t="s">
        <v>7</v>
      </c>
      <c r="E959" s="336">
        <v>60</v>
      </c>
      <c r="F959" s="30"/>
      <c r="G959" s="9"/>
      <c r="H959" s="28"/>
      <c r="I959" s="96"/>
      <c r="J959" s="94"/>
      <c r="K959" s="24"/>
      <c r="L959" s="24"/>
      <c r="M959" s="24"/>
      <c r="N959" s="24"/>
      <c r="O959" s="24"/>
    </row>
    <row r="960" spans="1:15" s="18" customFormat="1" x14ac:dyDescent="0.25">
      <c r="A960" s="21" t="s">
        <v>1110</v>
      </c>
      <c r="B960" s="48" t="s">
        <v>197</v>
      </c>
      <c r="C960" s="21" t="s">
        <v>506</v>
      </c>
      <c r="D960" s="19" t="s">
        <v>506</v>
      </c>
      <c r="E960" s="336">
        <v>120</v>
      </c>
      <c r="F960" s="30"/>
      <c r="G960" s="9"/>
      <c r="H960" s="28"/>
      <c r="I960" s="9"/>
      <c r="J960" s="94"/>
      <c r="K960" s="24"/>
      <c r="L960" s="24"/>
      <c r="M960" s="24"/>
      <c r="N960" s="24"/>
      <c r="O960" s="24"/>
    </row>
    <row r="961" spans="1:15" s="18" customFormat="1" x14ac:dyDescent="0.25">
      <c r="A961" s="21" t="s">
        <v>1111</v>
      </c>
      <c r="B961" s="48" t="s">
        <v>2080</v>
      </c>
      <c r="C961" s="21" t="s">
        <v>506</v>
      </c>
      <c r="D961" s="19" t="s">
        <v>506</v>
      </c>
      <c r="E961" s="336">
        <v>100</v>
      </c>
      <c r="F961" s="30"/>
      <c r="G961" s="9"/>
      <c r="H961" s="28"/>
      <c r="I961" s="392" t="s">
        <v>2068</v>
      </c>
      <c r="J961" s="94"/>
      <c r="K961" s="24"/>
      <c r="L961" s="24"/>
      <c r="M961" s="24"/>
      <c r="N961" s="24"/>
      <c r="O961" s="24"/>
    </row>
    <row r="962" spans="1:15" s="18" customFormat="1" ht="24" x14ac:dyDescent="0.25">
      <c r="A962" s="21" t="s">
        <v>1112</v>
      </c>
      <c r="B962" s="48" t="s">
        <v>2081</v>
      </c>
      <c r="C962" s="21" t="s">
        <v>506</v>
      </c>
      <c r="D962" s="19" t="s">
        <v>506</v>
      </c>
      <c r="E962" s="336">
        <v>75</v>
      </c>
      <c r="F962" s="30"/>
      <c r="G962" s="9"/>
      <c r="H962" s="28"/>
      <c r="I962" s="392" t="s">
        <v>2068</v>
      </c>
      <c r="J962" s="94"/>
      <c r="K962" s="24"/>
      <c r="L962" s="24"/>
      <c r="M962" s="24"/>
      <c r="N962" s="24"/>
      <c r="O962" s="24"/>
    </row>
    <row r="963" spans="1:15" s="18" customFormat="1" x14ac:dyDescent="0.25">
      <c r="A963" s="21" t="s">
        <v>1113</v>
      </c>
      <c r="B963" s="48" t="s">
        <v>2006</v>
      </c>
      <c r="C963" s="21" t="s">
        <v>99</v>
      </c>
      <c r="D963" s="19" t="s">
        <v>99</v>
      </c>
      <c r="E963" s="360">
        <v>75</v>
      </c>
      <c r="F963" s="30"/>
      <c r="G963" s="9"/>
      <c r="H963" s="28"/>
      <c r="I963" s="42"/>
      <c r="J963" s="94"/>
      <c r="K963" s="24"/>
      <c r="L963" s="24"/>
      <c r="M963" s="24"/>
      <c r="N963" s="24"/>
      <c r="O963" s="24"/>
    </row>
    <row r="964" spans="1:15" s="18" customFormat="1" x14ac:dyDescent="0.25">
      <c r="A964" s="21" t="s">
        <v>1114</v>
      </c>
      <c r="B964" s="48" t="s">
        <v>665</v>
      </c>
      <c r="C964" s="191" t="s">
        <v>99</v>
      </c>
      <c r="D964" s="338" t="s">
        <v>99</v>
      </c>
      <c r="E964" s="336">
        <v>120</v>
      </c>
      <c r="F964" s="30"/>
      <c r="G964" s="9"/>
      <c r="H964" s="28"/>
      <c r="I964" s="96"/>
      <c r="J964" s="94"/>
      <c r="K964" s="24"/>
      <c r="L964" s="24"/>
      <c r="M964" s="24"/>
      <c r="N964" s="24"/>
      <c r="O964" s="24"/>
    </row>
    <row r="965" spans="1:15" s="18" customFormat="1" x14ac:dyDescent="0.25">
      <c r="A965" s="21" t="s">
        <v>2005</v>
      </c>
      <c r="B965" s="48" t="s">
        <v>198</v>
      </c>
      <c r="C965" s="21" t="s">
        <v>175</v>
      </c>
      <c r="D965" s="19" t="s">
        <v>175</v>
      </c>
      <c r="E965" s="336">
        <v>75</v>
      </c>
      <c r="F965" s="30"/>
      <c r="G965" s="9"/>
      <c r="H965" s="28"/>
      <c r="I965" s="96"/>
      <c r="J965" s="94"/>
      <c r="K965" s="24"/>
      <c r="L965" s="24"/>
      <c r="M965" s="24"/>
      <c r="N965" s="24"/>
      <c r="O965" s="24"/>
    </row>
    <row r="966" spans="1:15" s="18" customFormat="1" x14ac:dyDescent="0.25">
      <c r="A966" s="21" t="s">
        <v>1115</v>
      </c>
      <c r="B966" s="48" t="s">
        <v>199</v>
      </c>
      <c r="C966" s="21" t="s">
        <v>46</v>
      </c>
      <c r="D966" s="19" t="s">
        <v>46</v>
      </c>
      <c r="E966" s="336">
        <v>120</v>
      </c>
      <c r="F966" s="30"/>
      <c r="G966" s="9"/>
      <c r="H966" s="266"/>
      <c r="I966" s="42"/>
      <c r="J966" s="94"/>
      <c r="K966" s="24"/>
      <c r="L966" s="24"/>
      <c r="M966" s="24"/>
      <c r="N966" s="24"/>
      <c r="O966" s="24"/>
    </row>
    <row r="967" spans="1:15" s="18" customFormat="1" x14ac:dyDescent="0.25">
      <c r="A967" s="21" t="s">
        <v>1116</v>
      </c>
      <c r="B967" s="48" t="s">
        <v>329</v>
      </c>
      <c r="C967" s="21" t="s">
        <v>50</v>
      </c>
      <c r="D967" s="19" t="s">
        <v>50</v>
      </c>
      <c r="E967" s="336">
        <v>60</v>
      </c>
      <c r="F967" s="30"/>
      <c r="G967" s="9"/>
      <c r="H967" s="28"/>
      <c r="I967" s="96"/>
      <c r="J967" s="94"/>
      <c r="K967" s="24"/>
      <c r="L967" s="24"/>
      <c r="M967" s="24"/>
      <c r="N967" s="24"/>
      <c r="O967" s="24"/>
    </row>
    <row r="968" spans="1:15" s="18" customFormat="1" x14ac:dyDescent="0.25">
      <c r="A968" s="21" t="s">
        <v>1117</v>
      </c>
      <c r="B968" s="48" t="s">
        <v>330</v>
      </c>
      <c r="C968" s="21" t="s">
        <v>50</v>
      </c>
      <c r="D968" s="19" t="s">
        <v>50</v>
      </c>
      <c r="E968" s="336">
        <v>60</v>
      </c>
      <c r="F968" s="30"/>
      <c r="G968" s="9"/>
      <c r="H968" s="28"/>
      <c r="I968" s="96"/>
      <c r="J968" s="94"/>
      <c r="K968" s="24"/>
      <c r="L968" s="24"/>
      <c r="M968" s="24"/>
      <c r="N968" s="24"/>
      <c r="O968" s="24"/>
    </row>
    <row r="969" spans="1:15" s="18" customFormat="1" x14ac:dyDescent="0.25">
      <c r="A969" s="21" t="s">
        <v>1118</v>
      </c>
      <c r="B969" s="48" t="s">
        <v>331</v>
      </c>
      <c r="C969" s="21" t="s">
        <v>175</v>
      </c>
      <c r="D969" s="19" t="s">
        <v>175</v>
      </c>
      <c r="E969" s="336">
        <v>170</v>
      </c>
      <c r="F969" s="30"/>
      <c r="G969" s="9"/>
      <c r="H969" s="28"/>
      <c r="I969" s="96"/>
      <c r="J969" s="94"/>
      <c r="K969" s="24"/>
      <c r="L969" s="24"/>
      <c r="M969" s="24"/>
      <c r="N969" s="24"/>
      <c r="O969" s="24"/>
    </row>
    <row r="970" spans="1:15" s="18" customFormat="1" x14ac:dyDescent="0.25">
      <c r="A970" s="21" t="s">
        <v>1119</v>
      </c>
      <c r="B970" s="48" t="s">
        <v>399</v>
      </c>
      <c r="C970" s="21" t="s">
        <v>27</v>
      </c>
      <c r="D970" s="19" t="s">
        <v>27</v>
      </c>
      <c r="E970" s="336">
        <v>540</v>
      </c>
      <c r="F970" s="30"/>
      <c r="G970" s="9"/>
      <c r="H970" s="28"/>
      <c r="I970" s="8"/>
      <c r="J970" s="94"/>
      <c r="K970" s="24"/>
      <c r="L970" s="24"/>
      <c r="M970" s="24"/>
      <c r="N970" s="24"/>
      <c r="O970" s="24"/>
    </row>
    <row r="971" spans="1:15" s="18" customFormat="1" x14ac:dyDescent="0.25">
      <c r="A971" s="21" t="s">
        <v>1120</v>
      </c>
      <c r="B971" s="48" t="s">
        <v>422</v>
      </c>
      <c r="C971" s="21" t="s">
        <v>27</v>
      </c>
      <c r="D971" s="19" t="s">
        <v>27</v>
      </c>
      <c r="E971" s="283">
        <v>1080</v>
      </c>
      <c r="F971" s="348"/>
      <c r="G971" s="9"/>
      <c r="H971" s="28"/>
      <c r="I971" s="42"/>
      <c r="J971" s="94"/>
      <c r="K971" s="24"/>
      <c r="L971" s="24"/>
      <c r="M971" s="24"/>
      <c r="N971" s="24"/>
      <c r="O971" s="24"/>
    </row>
    <row r="972" spans="1:15" s="24" customFormat="1" x14ac:dyDescent="0.25">
      <c r="A972" s="21" t="s">
        <v>1121</v>
      </c>
      <c r="B972" s="48" t="s">
        <v>1838</v>
      </c>
      <c r="C972" s="21" t="s">
        <v>39</v>
      </c>
      <c r="D972" s="19" t="s">
        <v>39</v>
      </c>
      <c r="E972" s="360">
        <v>75</v>
      </c>
      <c r="F972" s="30"/>
      <c r="G972" s="9"/>
      <c r="H972" s="28"/>
      <c r="I972" s="42"/>
      <c r="J972" s="94"/>
    </row>
    <row r="973" spans="1:15" s="18" customFormat="1" x14ac:dyDescent="0.25">
      <c r="A973" s="216" t="s">
        <v>2078</v>
      </c>
      <c r="B973" s="397" t="s">
        <v>2076</v>
      </c>
      <c r="C973" s="216" t="s">
        <v>506</v>
      </c>
      <c r="D973" s="387" t="s">
        <v>506</v>
      </c>
      <c r="E973" s="385">
        <v>125</v>
      </c>
      <c r="F973" s="388"/>
      <c r="G973" s="9"/>
      <c r="H973" s="28"/>
      <c r="I973" s="392" t="s">
        <v>2068</v>
      </c>
      <c r="J973" s="94"/>
      <c r="K973" s="24"/>
      <c r="L973" s="24"/>
      <c r="M973" s="24"/>
      <c r="N973" s="24"/>
      <c r="O973" s="24"/>
    </row>
    <row r="974" spans="1:15" s="18" customFormat="1" ht="22.5" x14ac:dyDescent="0.25">
      <c r="A974" s="216" t="s">
        <v>2079</v>
      </c>
      <c r="B974" s="397" t="s">
        <v>2077</v>
      </c>
      <c r="C974" s="216" t="s">
        <v>506</v>
      </c>
      <c r="D974" s="387" t="s">
        <v>506</v>
      </c>
      <c r="E974" s="385">
        <v>125</v>
      </c>
      <c r="F974" s="388"/>
      <c r="G974" s="9"/>
      <c r="H974" s="28"/>
      <c r="I974" s="392" t="s">
        <v>2068</v>
      </c>
      <c r="J974" s="94"/>
      <c r="K974" s="24"/>
      <c r="L974" s="24"/>
      <c r="M974" s="24"/>
      <c r="N974" s="24"/>
      <c r="O974" s="24"/>
    </row>
    <row r="975" spans="1:15" s="18" customFormat="1" x14ac:dyDescent="0.25">
      <c r="A975" s="21"/>
      <c r="B975" s="55"/>
      <c r="C975" s="25"/>
      <c r="D975" s="37"/>
      <c r="E975" s="262"/>
      <c r="F975" s="263"/>
      <c r="G975" s="9"/>
      <c r="H975" s="22"/>
      <c r="I975" s="42"/>
      <c r="J975" s="94"/>
      <c r="K975" s="24"/>
      <c r="L975" s="24"/>
      <c r="M975" s="24"/>
      <c r="N975" s="24"/>
      <c r="O975" s="24"/>
    </row>
    <row r="976" spans="1:15" s="18" customFormat="1" x14ac:dyDescent="0.25">
      <c r="A976" s="14">
        <v>11</v>
      </c>
      <c r="B976" s="54" t="s">
        <v>200</v>
      </c>
      <c r="C976" s="25"/>
      <c r="D976" s="37"/>
      <c r="E976" s="406"/>
      <c r="F976" s="407"/>
      <c r="G976" s="22"/>
      <c r="H976" s="28"/>
      <c r="I976" s="42"/>
      <c r="J976" s="94"/>
      <c r="K976" s="24"/>
      <c r="L976" s="24"/>
      <c r="M976" s="24"/>
      <c r="N976" s="24"/>
      <c r="O976" s="24"/>
    </row>
    <row r="977" spans="1:15" s="18" customFormat="1" ht="22.5" x14ac:dyDescent="0.25">
      <c r="A977" s="21" t="s">
        <v>178</v>
      </c>
      <c r="B977" s="48" t="s">
        <v>202</v>
      </c>
      <c r="C977" s="13" t="s">
        <v>1860</v>
      </c>
      <c r="D977" s="13" t="s">
        <v>1860</v>
      </c>
      <c r="E977" s="291">
        <v>95</v>
      </c>
      <c r="F977" s="30"/>
      <c r="G977" s="22"/>
      <c r="H977" s="28"/>
      <c r="I977" s="42"/>
      <c r="J977" s="94"/>
      <c r="K977" s="24"/>
      <c r="L977" s="24"/>
      <c r="M977" s="24"/>
      <c r="N977" s="24"/>
      <c r="O977" s="24"/>
    </row>
    <row r="978" spans="1:15" s="18" customFormat="1" x14ac:dyDescent="0.25">
      <c r="A978" s="21" t="s">
        <v>179</v>
      </c>
      <c r="B978" s="48" t="s">
        <v>204</v>
      </c>
      <c r="C978" s="13" t="s">
        <v>7</v>
      </c>
      <c r="D978" s="13" t="s">
        <v>7</v>
      </c>
      <c r="E978" s="291">
        <v>72</v>
      </c>
      <c r="F978" s="30"/>
      <c r="G978" s="22"/>
      <c r="H978" s="28"/>
      <c r="I978" s="22"/>
      <c r="J978" s="94"/>
      <c r="K978" s="24"/>
      <c r="L978" s="24"/>
      <c r="M978" s="24"/>
      <c r="N978" s="24"/>
      <c r="O978" s="24"/>
    </row>
    <row r="979" spans="1:15" s="18" customFormat="1" x14ac:dyDescent="0.25">
      <c r="A979" s="21" t="s">
        <v>182</v>
      </c>
      <c r="B979" s="48" t="s">
        <v>206</v>
      </c>
      <c r="C979" s="21" t="s">
        <v>7</v>
      </c>
      <c r="D979" s="19" t="s">
        <v>7</v>
      </c>
      <c r="E979" s="291">
        <v>130</v>
      </c>
      <c r="F979" s="30"/>
      <c r="G979" s="22"/>
      <c r="H979" s="28"/>
      <c r="I979" s="22"/>
      <c r="J979" s="94"/>
      <c r="K979" s="24"/>
      <c r="L979" s="24"/>
      <c r="M979" s="24"/>
      <c r="N979" s="24"/>
      <c r="O979" s="24"/>
    </row>
    <row r="980" spans="1:15" s="18" customFormat="1" x14ac:dyDescent="0.25">
      <c r="A980" s="21" t="s">
        <v>1122</v>
      </c>
      <c r="B980" s="48" t="s">
        <v>207</v>
      </c>
      <c r="C980" s="21" t="s">
        <v>7</v>
      </c>
      <c r="D980" s="19" t="s">
        <v>7</v>
      </c>
      <c r="E980" s="291">
        <v>65</v>
      </c>
      <c r="F980" s="30"/>
      <c r="G980" s="22"/>
      <c r="H980" s="28"/>
      <c r="I980" s="42"/>
      <c r="J980" s="94"/>
      <c r="K980" s="24"/>
      <c r="L980" s="24"/>
      <c r="M980" s="24"/>
      <c r="N980" s="24"/>
      <c r="O980" s="24"/>
    </row>
    <row r="981" spans="1:15" s="18" customFormat="1" x14ac:dyDescent="0.25">
      <c r="A981" s="21" t="s">
        <v>1123</v>
      </c>
      <c r="B981" s="48" t="s">
        <v>308</v>
      </c>
      <c r="C981" s="21" t="s">
        <v>7</v>
      </c>
      <c r="D981" s="19" t="s">
        <v>7</v>
      </c>
      <c r="E981" s="291">
        <v>180</v>
      </c>
      <c r="F981" s="30"/>
      <c r="G981" s="22"/>
      <c r="H981" s="28"/>
      <c r="I981" s="96"/>
      <c r="J981" s="94"/>
      <c r="K981" s="24"/>
      <c r="L981" s="24"/>
      <c r="M981" s="24"/>
      <c r="N981" s="24"/>
      <c r="O981" s="24"/>
    </row>
    <row r="982" spans="1:15" s="18" customFormat="1" x14ac:dyDescent="0.25">
      <c r="A982" s="21" t="s">
        <v>1124</v>
      </c>
      <c r="B982" s="48" t="s">
        <v>389</v>
      </c>
      <c r="C982" s="21" t="s">
        <v>50</v>
      </c>
      <c r="D982" s="19" t="s">
        <v>50</v>
      </c>
      <c r="E982" s="291">
        <v>300</v>
      </c>
      <c r="F982" s="30"/>
      <c r="G982" s="22"/>
      <c r="H982" s="28"/>
      <c r="I982" s="96"/>
      <c r="J982" s="94"/>
      <c r="K982" s="24"/>
      <c r="L982" s="24"/>
      <c r="M982" s="24"/>
      <c r="N982" s="24"/>
      <c r="O982" s="24"/>
    </row>
    <row r="983" spans="1:15" s="18" customFormat="1" x14ac:dyDescent="0.25">
      <c r="A983" s="10"/>
      <c r="B983" s="38"/>
      <c r="C983" s="1"/>
      <c r="D983" s="33"/>
      <c r="E983" s="28"/>
      <c r="F983" s="6"/>
      <c r="G983" s="6"/>
      <c r="H983" s="9"/>
      <c r="I983" s="96"/>
      <c r="J983" s="94"/>
      <c r="K983" s="24"/>
      <c r="L983" s="24"/>
      <c r="M983" s="24"/>
      <c r="N983" s="24"/>
      <c r="O983" s="24"/>
    </row>
    <row r="984" spans="1:15" s="18" customFormat="1" x14ac:dyDescent="0.25">
      <c r="A984" s="14">
        <v>12</v>
      </c>
      <c r="B984" s="54" t="s">
        <v>208</v>
      </c>
      <c r="C984" s="25"/>
      <c r="D984" s="37"/>
      <c r="E984" s="405"/>
      <c r="F984" s="405"/>
      <c r="G984" s="9"/>
      <c r="H984" s="9"/>
      <c r="I984" s="22"/>
      <c r="J984" s="94"/>
      <c r="K984" s="24"/>
      <c r="L984" s="24"/>
      <c r="M984" s="24"/>
      <c r="N984" s="24"/>
      <c r="O984" s="24"/>
    </row>
    <row r="985" spans="1:15" s="18" customFormat="1" x14ac:dyDescent="0.25">
      <c r="A985" s="14" t="s">
        <v>1125</v>
      </c>
      <c r="B985" s="43" t="s">
        <v>209</v>
      </c>
      <c r="C985" s="44"/>
      <c r="D985" s="45"/>
      <c r="E985" s="404"/>
      <c r="F985" s="404"/>
      <c r="G985" s="9"/>
      <c r="H985" s="28"/>
      <c r="I985" s="42"/>
      <c r="J985" s="94"/>
      <c r="K985" s="24"/>
      <c r="L985" s="24"/>
      <c r="M985" s="24"/>
      <c r="N985" s="24"/>
      <c r="O985" s="24"/>
    </row>
    <row r="986" spans="1:15" s="18" customFormat="1" x14ac:dyDescent="0.25">
      <c r="A986" s="21" t="s">
        <v>291</v>
      </c>
      <c r="B986" s="48" t="s">
        <v>211</v>
      </c>
      <c r="C986" s="12" t="s">
        <v>7</v>
      </c>
      <c r="D986" s="13" t="s">
        <v>7</v>
      </c>
      <c r="E986" s="101">
        <v>1280</v>
      </c>
      <c r="F986" s="30"/>
      <c r="G986" s="22"/>
      <c r="H986" s="28"/>
      <c r="I986" s="96"/>
      <c r="J986" s="94"/>
      <c r="K986" s="24"/>
      <c r="L986" s="24"/>
      <c r="M986" s="24"/>
      <c r="N986" s="24"/>
      <c r="O986" s="24"/>
    </row>
    <row r="987" spans="1:15" s="18" customFormat="1" x14ac:dyDescent="0.25">
      <c r="A987" s="14" t="s">
        <v>1126</v>
      </c>
      <c r="B987" s="43" t="s">
        <v>212</v>
      </c>
      <c r="C987" s="44"/>
      <c r="D987" s="45"/>
      <c r="E987" s="404"/>
      <c r="F987" s="404"/>
      <c r="G987" s="22"/>
      <c r="H987" s="28"/>
      <c r="I987" s="96"/>
      <c r="J987" s="94"/>
      <c r="K987" s="24"/>
      <c r="L987" s="24"/>
      <c r="M987" s="24"/>
      <c r="N987" s="24"/>
      <c r="O987" s="24"/>
    </row>
    <row r="988" spans="1:15" s="18" customFormat="1" x14ac:dyDescent="0.25">
      <c r="A988" s="21" t="s">
        <v>1127</v>
      </c>
      <c r="B988" s="48" t="s">
        <v>213</v>
      </c>
      <c r="C988" s="12" t="s">
        <v>7</v>
      </c>
      <c r="D988" s="13" t="s">
        <v>7</v>
      </c>
      <c r="E988" s="101">
        <v>1760</v>
      </c>
      <c r="F988" s="30"/>
      <c r="G988" s="22"/>
      <c r="H988" s="28"/>
      <c r="I988" s="96"/>
      <c r="J988" s="94"/>
      <c r="K988" s="24"/>
      <c r="L988" s="24"/>
      <c r="M988" s="24"/>
      <c r="N988" s="24"/>
      <c r="O988" s="24"/>
    </row>
    <row r="989" spans="1:15" s="18" customFormat="1" x14ac:dyDescent="0.25">
      <c r="A989" s="21" t="s">
        <v>1128</v>
      </c>
      <c r="B989" s="48" t="s">
        <v>214</v>
      </c>
      <c r="C989" s="12" t="s">
        <v>7</v>
      </c>
      <c r="D989" s="13" t="s">
        <v>7</v>
      </c>
      <c r="E989" s="101">
        <v>2340</v>
      </c>
      <c r="F989" s="30"/>
      <c r="G989" s="22"/>
      <c r="H989" s="28"/>
      <c r="I989" s="96"/>
      <c r="J989" s="94"/>
      <c r="K989" s="24"/>
      <c r="L989" s="24"/>
      <c r="M989" s="24"/>
      <c r="N989" s="24"/>
      <c r="O989" s="24"/>
    </row>
    <row r="990" spans="1:15" s="18" customFormat="1" x14ac:dyDescent="0.25">
      <c r="A990" s="21" t="s">
        <v>1129</v>
      </c>
      <c r="B990" s="48" t="s">
        <v>215</v>
      </c>
      <c r="C990" s="12" t="s">
        <v>7</v>
      </c>
      <c r="D990" s="13" t="s">
        <v>7</v>
      </c>
      <c r="E990" s="101">
        <v>3520</v>
      </c>
      <c r="F990" s="30"/>
      <c r="G990" s="22"/>
      <c r="H990" s="28"/>
      <c r="I990" s="96"/>
      <c r="J990" s="94"/>
      <c r="K990" s="24"/>
      <c r="L990" s="24"/>
      <c r="M990" s="24"/>
      <c r="N990" s="24"/>
      <c r="O990" s="24"/>
    </row>
    <row r="991" spans="1:15" s="18" customFormat="1" x14ac:dyDescent="0.25">
      <c r="A991" s="21" t="s">
        <v>1519</v>
      </c>
      <c r="B991" s="48" t="s">
        <v>1520</v>
      </c>
      <c r="C991" s="12" t="s">
        <v>7</v>
      </c>
      <c r="D991" s="13" t="s">
        <v>7</v>
      </c>
      <c r="E991" s="360">
        <v>880</v>
      </c>
      <c r="F991" s="30"/>
      <c r="I991" s="347"/>
    </row>
    <row r="992" spans="1:15" s="18" customFormat="1" x14ac:dyDescent="0.25">
      <c r="A992" s="10"/>
      <c r="B992" s="38"/>
      <c r="C992" s="1"/>
      <c r="D992" s="33"/>
      <c r="E992" s="28"/>
      <c r="F992" s="22"/>
      <c r="G992" s="22"/>
      <c r="H992" s="9"/>
      <c r="I992" s="96"/>
      <c r="J992" s="94"/>
      <c r="K992" s="24"/>
      <c r="L992" s="24"/>
      <c r="M992" s="24"/>
      <c r="N992" s="24"/>
      <c r="O992" s="24"/>
    </row>
    <row r="993" spans="1:15" s="18" customFormat="1" x14ac:dyDescent="0.25">
      <c r="A993" s="14">
        <v>13</v>
      </c>
      <c r="B993" s="54" t="s">
        <v>217</v>
      </c>
      <c r="C993" s="25"/>
      <c r="D993" s="37"/>
      <c r="E993" s="405"/>
      <c r="F993" s="405"/>
      <c r="G993" s="9"/>
      <c r="H993" s="22"/>
      <c r="I993" s="96"/>
      <c r="J993" s="94"/>
      <c r="K993" s="24"/>
      <c r="L993" s="24"/>
      <c r="M993" s="24"/>
      <c r="N993" s="24"/>
      <c r="O993" s="24"/>
    </row>
    <row r="994" spans="1:15" s="18" customFormat="1" x14ac:dyDescent="0.25">
      <c r="A994" s="14" t="s">
        <v>1130</v>
      </c>
      <c r="B994" s="43" t="s">
        <v>218</v>
      </c>
      <c r="C994" s="44"/>
      <c r="D994" s="45"/>
      <c r="E994" s="404"/>
      <c r="F994" s="404"/>
      <c r="G994" s="22"/>
      <c r="H994" s="28"/>
      <c r="I994" s="96"/>
      <c r="J994" s="94"/>
      <c r="K994" s="24"/>
      <c r="L994" s="24"/>
      <c r="M994" s="24"/>
      <c r="N994" s="24"/>
      <c r="O994" s="24"/>
    </row>
    <row r="995" spans="1:15" s="18" customFormat="1" x14ac:dyDescent="0.25">
      <c r="A995" s="21" t="s">
        <v>201</v>
      </c>
      <c r="B995" s="48" t="s">
        <v>514</v>
      </c>
      <c r="C995" s="21" t="s">
        <v>99</v>
      </c>
      <c r="D995" s="19" t="s">
        <v>99</v>
      </c>
      <c r="E995" s="291">
        <v>188</v>
      </c>
      <c r="F995" s="30"/>
      <c r="G995" s="22"/>
      <c r="H995" s="28"/>
      <c r="I995" s="96"/>
      <c r="J995" s="94"/>
      <c r="K995" s="24"/>
      <c r="L995" s="24"/>
      <c r="M995" s="24"/>
      <c r="N995" s="24"/>
      <c r="O995" s="24"/>
    </row>
    <row r="996" spans="1:15" s="18" customFormat="1" x14ac:dyDescent="0.25">
      <c r="A996" s="21" t="s">
        <v>203</v>
      </c>
      <c r="B996" s="48" t="s">
        <v>515</v>
      </c>
      <c r="C996" s="19" t="s">
        <v>269</v>
      </c>
      <c r="D996" s="19" t="s">
        <v>269</v>
      </c>
      <c r="E996" s="291">
        <v>242</v>
      </c>
      <c r="F996" s="30"/>
      <c r="G996" s="22"/>
      <c r="H996" s="28"/>
      <c r="I996" s="96"/>
      <c r="J996" s="94"/>
      <c r="K996" s="24"/>
      <c r="L996" s="24"/>
      <c r="M996" s="24"/>
      <c r="N996" s="24"/>
      <c r="O996" s="24"/>
    </row>
    <row r="997" spans="1:15" s="18" customFormat="1" x14ac:dyDescent="0.25">
      <c r="A997" s="21" t="s">
        <v>205</v>
      </c>
      <c r="B997" s="48" t="s">
        <v>1294</v>
      </c>
      <c r="C997" s="19" t="s">
        <v>27</v>
      </c>
      <c r="D997" s="19" t="s">
        <v>27</v>
      </c>
      <c r="E997" s="291">
        <v>540</v>
      </c>
      <c r="F997" s="30"/>
      <c r="G997" s="22"/>
      <c r="H997" s="28"/>
      <c r="I997" s="22"/>
      <c r="J997" s="94"/>
      <c r="K997" s="24"/>
      <c r="L997" s="24"/>
      <c r="M997" s="24"/>
      <c r="N997" s="24"/>
      <c r="O997" s="24"/>
    </row>
    <row r="998" spans="1:15" s="18" customFormat="1" x14ac:dyDescent="0.25">
      <c r="A998" s="21" t="s">
        <v>1521</v>
      </c>
      <c r="B998" s="48" t="s">
        <v>1522</v>
      </c>
      <c r="C998" s="21" t="s">
        <v>99</v>
      </c>
      <c r="D998" s="19" t="s">
        <v>99</v>
      </c>
      <c r="E998" s="360">
        <v>100</v>
      </c>
      <c r="F998" s="30"/>
      <c r="G998" s="22"/>
      <c r="H998" s="28"/>
      <c r="I998" s="347"/>
      <c r="J998" s="94"/>
      <c r="K998" s="24"/>
      <c r="L998" s="24"/>
      <c r="M998" s="24"/>
      <c r="N998" s="24"/>
      <c r="O998" s="24"/>
    </row>
    <row r="999" spans="1:15" s="18" customFormat="1" x14ac:dyDescent="0.25">
      <c r="A999" s="14" t="s">
        <v>1131</v>
      </c>
      <c r="B999" s="293" t="s">
        <v>290</v>
      </c>
      <c r="C999" s="294"/>
      <c r="D999" s="119"/>
      <c r="E999" s="404"/>
      <c r="F999" s="404"/>
      <c r="G999" s="22"/>
      <c r="H999" s="28"/>
      <c r="I999" s="42"/>
      <c r="J999" s="94"/>
      <c r="K999" s="24"/>
      <c r="L999" s="24"/>
      <c r="M999" s="24"/>
      <c r="N999" s="24"/>
      <c r="O999" s="24"/>
    </row>
    <row r="1000" spans="1:15" s="18" customFormat="1" x14ac:dyDescent="0.25">
      <c r="A1000" s="21" t="s">
        <v>1132</v>
      </c>
      <c r="B1000" s="48" t="s">
        <v>256</v>
      </c>
      <c r="C1000" s="21" t="s">
        <v>99</v>
      </c>
      <c r="D1000" s="19" t="s">
        <v>99</v>
      </c>
      <c r="E1000" s="291">
        <v>600</v>
      </c>
      <c r="F1000" s="30"/>
      <c r="G1000" s="22"/>
      <c r="H1000" s="28"/>
      <c r="I1000" s="96"/>
      <c r="J1000" s="94"/>
      <c r="K1000" s="24"/>
      <c r="L1000" s="24"/>
    </row>
    <row r="1001" spans="1:15" s="18" customFormat="1" x14ac:dyDescent="0.25">
      <c r="A1001" s="21" t="s">
        <v>1133</v>
      </c>
      <c r="B1001" s="48" t="s">
        <v>265</v>
      </c>
      <c r="C1001" s="21" t="s">
        <v>48</v>
      </c>
      <c r="D1001" s="19" t="s">
        <v>48</v>
      </c>
      <c r="E1001" s="291">
        <v>230</v>
      </c>
      <c r="F1001" s="30"/>
      <c r="G1001" s="22"/>
      <c r="H1001" s="28"/>
      <c r="I1001" s="96"/>
      <c r="J1001" s="94"/>
      <c r="K1001" s="24"/>
      <c r="L1001" s="24"/>
      <c r="M1001" s="24"/>
      <c r="N1001" s="24"/>
      <c r="O1001" s="24"/>
    </row>
    <row r="1002" spans="1:15" s="18" customFormat="1" x14ac:dyDescent="0.25">
      <c r="A1002" s="21" t="s">
        <v>1134</v>
      </c>
      <c r="B1002" s="48" t="s">
        <v>386</v>
      </c>
      <c r="C1002" s="21" t="s">
        <v>99</v>
      </c>
      <c r="D1002" s="19" t="s">
        <v>99</v>
      </c>
      <c r="E1002" s="291">
        <v>230</v>
      </c>
      <c r="F1002" s="30"/>
      <c r="G1002" s="22"/>
      <c r="H1002" s="28"/>
      <c r="I1002" s="3"/>
      <c r="J1002" s="99"/>
      <c r="M1002" s="24"/>
      <c r="N1002" s="24"/>
      <c r="O1002" s="24"/>
    </row>
    <row r="1003" spans="1:15" s="18" customFormat="1" ht="24" x14ac:dyDescent="0.25">
      <c r="A1003" s="21" t="s">
        <v>1523</v>
      </c>
      <c r="B1003" s="48" t="s">
        <v>1524</v>
      </c>
      <c r="C1003" s="21" t="s">
        <v>99</v>
      </c>
      <c r="D1003" s="19" t="s">
        <v>99</v>
      </c>
      <c r="E1003" s="360">
        <v>600</v>
      </c>
      <c r="F1003" s="30"/>
      <c r="G1003" s="22"/>
      <c r="H1003" s="28"/>
      <c r="I1003" s="347"/>
      <c r="J1003" s="94"/>
      <c r="K1003" s="24"/>
      <c r="L1003" s="24"/>
    </row>
    <row r="1004" spans="1:15" s="18" customFormat="1" x14ac:dyDescent="0.25">
      <c r="A1004" s="21"/>
      <c r="B1004" s="55"/>
      <c r="C1004" s="25"/>
      <c r="D1004" s="37"/>
      <c r="E1004" s="23"/>
      <c r="F1004" s="30"/>
      <c r="G1004" s="22"/>
      <c r="H1004" s="8"/>
      <c r="I1004" s="96"/>
      <c r="J1004" s="94"/>
      <c r="K1004" s="24"/>
      <c r="L1004" s="24"/>
      <c r="M1004" s="24"/>
      <c r="N1004" s="24"/>
      <c r="O1004" s="24"/>
    </row>
    <row r="1005" spans="1:15" s="18" customFormat="1" x14ac:dyDescent="0.25">
      <c r="A1005" s="14">
        <v>14</v>
      </c>
      <c r="B1005" s="54" t="s">
        <v>222</v>
      </c>
      <c r="C1005" s="25"/>
      <c r="D1005" s="37"/>
      <c r="E1005" s="405"/>
      <c r="F1005" s="405"/>
      <c r="G1005" s="8"/>
      <c r="H1005" s="61"/>
      <c r="I1005" s="96"/>
      <c r="J1005" s="94"/>
      <c r="K1005" s="24"/>
      <c r="L1005" s="24"/>
      <c r="M1005" s="24"/>
      <c r="N1005" s="24"/>
      <c r="O1005" s="24"/>
    </row>
    <row r="1006" spans="1:15" s="18" customFormat="1" x14ac:dyDescent="0.25">
      <c r="A1006" s="21" t="s">
        <v>210</v>
      </c>
      <c r="B1006" s="48" t="s">
        <v>423</v>
      </c>
      <c r="C1006" s="21" t="s">
        <v>7</v>
      </c>
      <c r="D1006" s="19" t="s">
        <v>7</v>
      </c>
      <c r="E1006" s="31">
        <v>0.15</v>
      </c>
      <c r="F1006" s="49"/>
      <c r="G1006" s="8"/>
      <c r="H1006" s="62"/>
      <c r="I1006" s="96"/>
      <c r="J1006" s="94"/>
      <c r="K1006" s="24"/>
      <c r="L1006" s="24"/>
      <c r="M1006" s="24"/>
      <c r="N1006" s="24"/>
      <c r="O1006" s="24"/>
    </row>
    <row r="1007" spans="1:15" s="24" customFormat="1" ht="60" x14ac:dyDescent="0.25">
      <c r="A1007" s="21" t="s">
        <v>1135</v>
      </c>
      <c r="B1007" s="48" t="s">
        <v>226</v>
      </c>
      <c r="C1007" s="21" t="s">
        <v>7</v>
      </c>
      <c r="D1007" s="19" t="s">
        <v>7</v>
      </c>
      <c r="E1007" s="286" t="s">
        <v>938</v>
      </c>
      <c r="F1007" s="30"/>
      <c r="G1007" s="22"/>
      <c r="H1007" s="190"/>
      <c r="I1007" s="96"/>
      <c r="J1007" s="94"/>
    </row>
    <row r="1008" spans="1:15" s="24" customFormat="1" x14ac:dyDescent="0.25">
      <c r="A1008" s="21" t="s">
        <v>1136</v>
      </c>
      <c r="B1008" s="48" t="s">
        <v>1335</v>
      </c>
      <c r="C1008" s="21" t="s">
        <v>7</v>
      </c>
      <c r="D1008" s="19" t="s">
        <v>7</v>
      </c>
      <c r="E1008" s="57">
        <v>40</v>
      </c>
      <c r="F1008" s="30"/>
      <c r="G1008" s="22"/>
      <c r="H1008" s="243"/>
      <c r="I1008" s="96"/>
      <c r="J1008" s="94"/>
    </row>
    <row r="1009" spans="1:15" s="24" customFormat="1" x14ac:dyDescent="0.25">
      <c r="A1009" s="21" t="s">
        <v>1137</v>
      </c>
      <c r="B1009" s="48" t="s">
        <v>589</v>
      </c>
      <c r="C1009" s="21" t="s">
        <v>7</v>
      </c>
      <c r="D1009" s="19" t="s">
        <v>7</v>
      </c>
      <c r="E1009" s="31">
        <v>0.1</v>
      </c>
      <c r="F1009" s="30" t="s">
        <v>657</v>
      </c>
      <c r="G1009" s="22"/>
      <c r="H1009" s="22"/>
      <c r="I1009" s="96"/>
      <c r="J1009" s="94"/>
    </row>
    <row r="1010" spans="1:15" s="24" customFormat="1" x14ac:dyDescent="0.25">
      <c r="A1010" s="10"/>
      <c r="B1010" s="38"/>
      <c r="C1010" s="1"/>
      <c r="D1010" s="33"/>
      <c r="E1010" s="27"/>
      <c r="F1010" s="22"/>
      <c r="G1010" s="22"/>
      <c r="H1010" s="22"/>
      <c r="I1010" s="96"/>
      <c r="J1010" s="94"/>
    </row>
    <row r="1011" spans="1:15" s="24" customFormat="1" x14ac:dyDescent="0.25">
      <c r="A1011" s="14">
        <v>15</v>
      </c>
      <c r="B1011" s="54" t="s">
        <v>227</v>
      </c>
      <c r="C1011" s="25"/>
      <c r="D1011" s="37"/>
      <c r="E1011" s="405"/>
      <c r="F1011" s="405"/>
      <c r="G1011" s="22"/>
      <c r="H1011" s="28"/>
      <c r="I1011" s="96"/>
      <c r="J1011" s="94"/>
    </row>
    <row r="1012" spans="1:15" s="24" customFormat="1" x14ac:dyDescent="0.25">
      <c r="A1012" s="21" t="s">
        <v>216</v>
      </c>
      <c r="B1012" s="48" t="s">
        <v>1022</v>
      </c>
      <c r="C1012" s="21" t="s">
        <v>228</v>
      </c>
      <c r="D1012" s="19" t="s">
        <v>228</v>
      </c>
      <c r="E1012" s="291">
        <v>240</v>
      </c>
      <c r="F1012" s="30"/>
      <c r="G1012" s="22"/>
      <c r="H1012" s="28"/>
      <c r="I1012" s="96"/>
      <c r="J1012" s="94"/>
    </row>
    <row r="1013" spans="1:15" s="18" customFormat="1" x14ac:dyDescent="0.25">
      <c r="A1013" s="10"/>
      <c r="B1013" s="38"/>
      <c r="C1013" s="1"/>
      <c r="D1013" s="33"/>
      <c r="E1013" s="27"/>
      <c r="F1013" s="22"/>
      <c r="G1013" s="22"/>
      <c r="H1013" s="22"/>
      <c r="I1013" s="96"/>
      <c r="J1013" s="94"/>
      <c r="K1013" s="24"/>
      <c r="L1013" s="24"/>
      <c r="M1013" s="24"/>
      <c r="N1013" s="24"/>
      <c r="O1013" s="24"/>
    </row>
    <row r="1014" spans="1:15" s="24" customFormat="1" x14ac:dyDescent="0.25">
      <c r="A1014" s="14">
        <v>16</v>
      </c>
      <c r="B1014" s="54" t="s">
        <v>229</v>
      </c>
      <c r="C1014" s="25"/>
      <c r="D1014" s="37"/>
      <c r="E1014" s="405"/>
      <c r="F1014" s="405"/>
      <c r="G1014" s="22"/>
      <c r="H1014" s="28"/>
      <c r="I1014" s="96"/>
      <c r="J1014" s="94"/>
    </row>
    <row r="1015" spans="1:15" s="24" customFormat="1" x14ac:dyDescent="0.25">
      <c r="A1015" s="21" t="s">
        <v>219</v>
      </c>
      <c r="B1015" s="48" t="s">
        <v>1336</v>
      </c>
      <c r="C1015" s="21" t="s">
        <v>7</v>
      </c>
      <c r="D1015" s="19" t="s">
        <v>7</v>
      </c>
      <c r="E1015" s="101">
        <v>60</v>
      </c>
      <c r="F1015" s="30"/>
      <c r="G1015" s="22"/>
      <c r="H1015" s="28"/>
      <c r="I1015" s="96"/>
      <c r="J1015" s="94"/>
    </row>
    <row r="1016" spans="1:15" s="24" customFormat="1" x14ac:dyDescent="0.25">
      <c r="A1016" s="21" t="s">
        <v>220</v>
      </c>
      <c r="B1016" s="48" t="s">
        <v>2007</v>
      </c>
      <c r="C1016" s="11" t="s">
        <v>99</v>
      </c>
      <c r="D1016" s="108" t="s">
        <v>99</v>
      </c>
      <c r="E1016" s="360">
        <v>60</v>
      </c>
      <c r="F1016" s="30"/>
      <c r="G1016" s="22"/>
      <c r="H1016" s="28"/>
      <c r="I1016" s="3"/>
      <c r="J1016" s="100"/>
    </row>
    <row r="1017" spans="1:15" s="24" customFormat="1" x14ac:dyDescent="0.25">
      <c r="A1017" s="21" t="s">
        <v>221</v>
      </c>
      <c r="B1017" s="48" t="s">
        <v>270</v>
      </c>
      <c r="C1017" s="11" t="s">
        <v>99</v>
      </c>
      <c r="D1017" s="108" t="s">
        <v>99</v>
      </c>
      <c r="E1017" s="291">
        <v>13.5</v>
      </c>
      <c r="F1017" s="30"/>
      <c r="G1017" s="22"/>
      <c r="H1017" s="28"/>
      <c r="I1017" s="3"/>
      <c r="J1017" s="100"/>
    </row>
    <row r="1018" spans="1:15" s="24" customFormat="1" x14ac:dyDescent="0.25">
      <c r="A1018" s="21" t="s">
        <v>590</v>
      </c>
      <c r="B1018" s="48" t="s">
        <v>272</v>
      </c>
      <c r="C1018" s="11" t="s">
        <v>99</v>
      </c>
      <c r="D1018" s="108" t="s">
        <v>99</v>
      </c>
      <c r="E1018" s="291">
        <v>120</v>
      </c>
      <c r="F1018" s="30"/>
      <c r="G1018" s="22"/>
      <c r="H1018" s="28"/>
      <c r="I1018" s="3"/>
      <c r="J1018" s="100"/>
    </row>
    <row r="1019" spans="1:15" s="18" customFormat="1" x14ac:dyDescent="0.25">
      <c r="A1019" s="21" t="s">
        <v>1138</v>
      </c>
      <c r="B1019" s="48" t="s">
        <v>271</v>
      </c>
      <c r="C1019" s="11" t="s">
        <v>99</v>
      </c>
      <c r="D1019" s="108" t="s">
        <v>99</v>
      </c>
      <c r="E1019" s="291">
        <v>40</v>
      </c>
      <c r="F1019" s="30"/>
      <c r="G1019" s="22"/>
      <c r="H1019" s="28"/>
      <c r="I1019" s="3"/>
      <c r="J1019" s="100"/>
      <c r="K1019" s="24"/>
      <c r="L1019" s="24"/>
      <c r="M1019" s="24"/>
      <c r="N1019" s="24"/>
      <c r="O1019" s="24"/>
    </row>
    <row r="1020" spans="1:15" s="18" customFormat="1" ht="15" customHeight="1" x14ac:dyDescent="0.25">
      <c r="A1020" s="21" t="s">
        <v>1139</v>
      </c>
      <c r="B1020" s="48" t="s">
        <v>584</v>
      </c>
      <c r="C1020" s="11" t="s">
        <v>154</v>
      </c>
      <c r="D1020" s="108" t="s">
        <v>154</v>
      </c>
      <c r="E1020" s="291">
        <v>60</v>
      </c>
      <c r="F1020" s="30"/>
      <c r="G1020" s="22"/>
      <c r="H1020" s="28"/>
      <c r="I1020" s="3"/>
      <c r="J1020" s="100"/>
      <c r="K1020" s="24"/>
      <c r="L1020" s="24"/>
      <c r="M1020" s="24"/>
      <c r="N1020" s="24"/>
      <c r="O1020" s="24"/>
    </row>
    <row r="1021" spans="1:15" s="24" customFormat="1" x14ac:dyDescent="0.25">
      <c r="A1021" s="21" t="s">
        <v>1140</v>
      </c>
      <c r="B1021" s="48" t="s">
        <v>585</v>
      </c>
      <c r="C1021" s="11" t="s">
        <v>154</v>
      </c>
      <c r="D1021" s="108" t="s">
        <v>154</v>
      </c>
      <c r="E1021" s="291">
        <v>210</v>
      </c>
      <c r="F1021" s="53"/>
      <c r="G1021" s="22"/>
      <c r="H1021" s="28"/>
      <c r="I1021" s="3"/>
      <c r="J1021" s="100"/>
    </row>
    <row r="1022" spans="1:15" s="304" customFormat="1" x14ac:dyDescent="0.25">
      <c r="A1022" s="21" t="s">
        <v>1141</v>
      </c>
      <c r="B1022" s="48" t="s">
        <v>234</v>
      </c>
      <c r="C1022" s="11" t="s">
        <v>99</v>
      </c>
      <c r="D1022" s="108" t="s">
        <v>99</v>
      </c>
      <c r="E1022" s="291">
        <v>160</v>
      </c>
      <c r="F1022" s="30"/>
      <c r="G1022" s="22"/>
      <c r="H1022" s="28"/>
    </row>
    <row r="1023" spans="1:15" s="304" customFormat="1" x14ac:dyDescent="0.25">
      <c r="A1023" s="21" t="s">
        <v>1142</v>
      </c>
      <c r="B1023" s="48" t="s">
        <v>235</v>
      </c>
      <c r="C1023" s="11" t="s">
        <v>99</v>
      </c>
      <c r="D1023" s="108" t="s">
        <v>99</v>
      </c>
      <c r="E1023" s="291">
        <v>30</v>
      </c>
      <c r="F1023" s="30"/>
      <c r="G1023" s="22"/>
      <c r="H1023" s="28"/>
    </row>
    <row r="1024" spans="1:15" s="304" customFormat="1" x14ac:dyDescent="0.25">
      <c r="A1024" s="21" t="s">
        <v>1143</v>
      </c>
      <c r="B1024" s="48" t="s">
        <v>280</v>
      </c>
      <c r="C1024" s="21" t="s">
        <v>50</v>
      </c>
      <c r="D1024" s="19" t="s">
        <v>50</v>
      </c>
      <c r="E1024" s="291">
        <v>660</v>
      </c>
      <c r="F1024" s="30"/>
      <c r="G1024" s="22"/>
      <c r="H1024" s="28"/>
    </row>
    <row r="1025" spans="1:15" s="219" customFormat="1" x14ac:dyDescent="0.25">
      <c r="A1025" s="67"/>
      <c r="B1025" s="67"/>
      <c r="C1025" s="67"/>
      <c r="D1025" s="79"/>
      <c r="E1025" s="80"/>
      <c r="F1025" s="67"/>
      <c r="G1025" s="67"/>
      <c r="H1025" s="22"/>
    </row>
    <row r="1026" spans="1:15" s="20" customFormat="1" x14ac:dyDescent="0.25">
      <c r="A1026" s="14">
        <v>17</v>
      </c>
      <c r="B1026" s="54" t="s">
        <v>295</v>
      </c>
      <c r="C1026" s="25"/>
      <c r="D1026" s="37"/>
      <c r="E1026" s="225" t="s">
        <v>919</v>
      </c>
      <c r="F1026" s="225" t="s">
        <v>460</v>
      </c>
      <c r="G1026" s="22"/>
      <c r="H1026" s="28"/>
    </row>
    <row r="1027" spans="1:15" s="20" customFormat="1" x14ac:dyDescent="0.25">
      <c r="A1027" s="21" t="s">
        <v>223</v>
      </c>
      <c r="B1027" s="48" t="s">
        <v>257</v>
      </c>
      <c r="C1027" s="21" t="s">
        <v>7</v>
      </c>
      <c r="D1027" s="19" t="s">
        <v>7</v>
      </c>
      <c r="E1027" s="115">
        <v>60</v>
      </c>
      <c r="F1027" s="30"/>
      <c r="G1027" s="22"/>
      <c r="H1027" s="28"/>
    </row>
    <row r="1028" spans="1:15" s="18" customFormat="1" x14ac:dyDescent="0.25">
      <c r="A1028" s="21" t="s">
        <v>224</v>
      </c>
      <c r="B1028" s="48" t="s">
        <v>259</v>
      </c>
      <c r="C1028" s="21" t="s">
        <v>7</v>
      </c>
      <c r="D1028" s="19" t="s">
        <v>7</v>
      </c>
      <c r="E1028" s="52">
        <v>75</v>
      </c>
      <c r="F1028" s="30"/>
      <c r="G1028" s="22"/>
      <c r="H1028" s="28"/>
    </row>
    <row r="1029" spans="1:15" s="18" customFormat="1" x14ac:dyDescent="0.25">
      <c r="A1029" s="21" t="s">
        <v>225</v>
      </c>
      <c r="B1029" s="48" t="s">
        <v>261</v>
      </c>
      <c r="C1029" s="21" t="s">
        <v>7</v>
      </c>
      <c r="D1029" s="19" t="s">
        <v>7</v>
      </c>
      <c r="E1029" s="291">
        <v>80</v>
      </c>
      <c r="F1029" s="30"/>
      <c r="G1029" s="3"/>
      <c r="H1029" s="28"/>
    </row>
    <row r="1030" spans="1:15" s="18" customFormat="1" x14ac:dyDescent="0.25">
      <c r="A1030" s="21" t="s">
        <v>1144</v>
      </c>
      <c r="B1030" s="48" t="s">
        <v>262</v>
      </c>
      <c r="C1030" s="21" t="s">
        <v>99</v>
      </c>
      <c r="D1030" s="19" t="s">
        <v>99</v>
      </c>
      <c r="E1030" s="291">
        <v>80</v>
      </c>
      <c r="F1030" s="30"/>
      <c r="G1030" s="22"/>
      <c r="H1030" s="28"/>
    </row>
    <row r="1031" spans="1:15" s="18" customFormat="1" x14ac:dyDescent="0.25">
      <c r="A1031" s="21" t="s">
        <v>1145</v>
      </c>
      <c r="B1031" s="48" t="s">
        <v>253</v>
      </c>
      <c r="C1031" s="21" t="s">
        <v>99</v>
      </c>
      <c r="D1031" s="19" t="s">
        <v>99</v>
      </c>
      <c r="E1031" s="291" t="s">
        <v>96</v>
      </c>
      <c r="F1031" s="66"/>
      <c r="G1031" s="22"/>
      <c r="H1031" s="28"/>
      <c r="I1031" s="22"/>
      <c r="J1031" s="94"/>
      <c r="K1031" s="24"/>
      <c r="L1031" s="24"/>
      <c r="M1031" s="24"/>
      <c r="N1031" s="24"/>
      <c r="O1031" s="24"/>
    </row>
    <row r="1032" spans="1:15" s="18" customFormat="1" x14ac:dyDescent="0.25">
      <c r="A1032" s="21" t="s">
        <v>1146</v>
      </c>
      <c r="B1032" s="48" t="s">
        <v>252</v>
      </c>
      <c r="C1032" s="21" t="s">
        <v>50</v>
      </c>
      <c r="D1032" s="19" t="s">
        <v>50</v>
      </c>
      <c r="E1032" s="291">
        <v>30</v>
      </c>
      <c r="F1032" s="30"/>
      <c r="G1032" s="22"/>
      <c r="H1032" s="28"/>
      <c r="I1032" s="22"/>
      <c r="J1032" s="94"/>
      <c r="K1032" s="24"/>
      <c r="L1032" s="24"/>
      <c r="M1032" s="24"/>
      <c r="N1032" s="24"/>
      <c r="O1032" s="24"/>
    </row>
    <row r="1033" spans="1:15" s="24" customFormat="1" ht="15" customHeight="1" x14ac:dyDescent="0.25">
      <c r="A1033" s="21" t="s">
        <v>1147</v>
      </c>
      <c r="B1033" s="48" t="s">
        <v>409</v>
      </c>
      <c r="C1033" s="21" t="s">
        <v>27</v>
      </c>
      <c r="D1033" s="19" t="s">
        <v>27</v>
      </c>
      <c r="E1033" s="291">
        <v>70</v>
      </c>
      <c r="F1033" s="30"/>
      <c r="G1033" s="22"/>
      <c r="H1033" s="28"/>
      <c r="I1033" s="22"/>
      <c r="J1033" s="94"/>
    </row>
    <row r="1034" spans="1:15" s="18" customFormat="1" ht="15" customHeight="1" x14ac:dyDescent="0.25">
      <c r="A1034" s="21" t="s">
        <v>1148</v>
      </c>
      <c r="B1034" s="48" t="s">
        <v>322</v>
      </c>
      <c r="C1034" s="21" t="s">
        <v>7</v>
      </c>
      <c r="D1034" s="19" t="s">
        <v>323</v>
      </c>
      <c r="E1034" s="291">
        <v>1000</v>
      </c>
      <c r="F1034" s="53"/>
      <c r="G1034" s="3"/>
      <c r="H1034" s="28"/>
      <c r="I1034" s="22"/>
      <c r="J1034" s="94"/>
      <c r="K1034" s="24"/>
      <c r="L1034" s="24"/>
      <c r="M1034" s="24"/>
      <c r="N1034" s="24"/>
      <c r="O1034" s="24"/>
    </row>
    <row r="1035" spans="1:15" s="18" customFormat="1" x14ac:dyDescent="0.25">
      <c r="A1035" s="21" t="s">
        <v>1149</v>
      </c>
      <c r="B1035" s="48" t="s">
        <v>324</v>
      </c>
      <c r="C1035" s="21" t="s">
        <v>7</v>
      </c>
      <c r="D1035" s="19" t="s">
        <v>323</v>
      </c>
      <c r="E1035" s="291">
        <v>2000</v>
      </c>
      <c r="F1035" s="53"/>
      <c r="G1035" s="3"/>
      <c r="H1035" s="28"/>
      <c r="I1035" s="22"/>
      <c r="J1035" s="94"/>
    </row>
    <row r="1036" spans="1:15" s="18" customFormat="1" x14ac:dyDescent="0.25">
      <c r="A1036" s="21" t="s">
        <v>1150</v>
      </c>
      <c r="B1036" s="48" t="s">
        <v>325</v>
      </c>
      <c r="C1036" s="21" t="s">
        <v>7</v>
      </c>
      <c r="D1036" s="19" t="s">
        <v>323</v>
      </c>
      <c r="E1036" s="291">
        <v>3000</v>
      </c>
      <c r="F1036" s="53"/>
      <c r="G1036" s="3"/>
      <c r="H1036" s="28"/>
      <c r="I1036" s="22"/>
      <c r="J1036" s="94"/>
    </row>
    <row r="1037" spans="1:15" s="18" customFormat="1" x14ac:dyDescent="0.25">
      <c r="A1037" s="21" t="s">
        <v>1151</v>
      </c>
      <c r="B1037" s="48" t="s">
        <v>326</v>
      </c>
      <c r="C1037" s="21" t="s">
        <v>7</v>
      </c>
      <c r="D1037" s="19" t="s">
        <v>323</v>
      </c>
      <c r="E1037" s="291">
        <v>2000</v>
      </c>
      <c r="F1037" s="53"/>
      <c r="G1037" s="3"/>
      <c r="H1037" s="28"/>
      <c r="I1037" s="22"/>
      <c r="J1037" s="94"/>
    </row>
    <row r="1038" spans="1:15" s="18" customFormat="1" x14ac:dyDescent="0.25">
      <c r="A1038" s="21" t="s">
        <v>1152</v>
      </c>
      <c r="B1038" s="48" t="s">
        <v>327</v>
      </c>
      <c r="C1038" s="21" t="s">
        <v>7</v>
      </c>
      <c r="D1038" s="19" t="s">
        <v>323</v>
      </c>
      <c r="E1038" s="291">
        <v>3000</v>
      </c>
      <c r="F1038" s="53"/>
      <c r="G1038" s="3"/>
      <c r="H1038" s="28"/>
      <c r="I1038" s="22"/>
      <c r="J1038" s="94"/>
    </row>
    <row r="1039" spans="1:15" s="18" customFormat="1" ht="15" customHeight="1" x14ac:dyDescent="0.25">
      <c r="A1039" s="21" t="s">
        <v>1153</v>
      </c>
      <c r="B1039" s="48" t="s">
        <v>328</v>
      </c>
      <c r="C1039" s="21" t="s">
        <v>7</v>
      </c>
      <c r="D1039" s="19" t="s">
        <v>323</v>
      </c>
      <c r="E1039" s="291">
        <v>4500</v>
      </c>
      <c r="F1039" s="53"/>
      <c r="G1039" s="3"/>
      <c r="H1039" s="28"/>
      <c r="I1039" s="22"/>
      <c r="J1039" s="94"/>
    </row>
    <row r="1040" spans="1:15" s="24" customFormat="1" x14ac:dyDescent="0.25">
      <c r="A1040" s="21" t="s">
        <v>2008</v>
      </c>
      <c r="B1040" s="48" t="s">
        <v>1324</v>
      </c>
      <c r="C1040" s="21" t="s">
        <v>50</v>
      </c>
      <c r="D1040" s="19" t="s">
        <v>50</v>
      </c>
      <c r="E1040" s="360">
        <v>200</v>
      </c>
      <c r="F1040" s="53"/>
      <c r="G1040" s="3"/>
      <c r="H1040" s="59"/>
    </row>
    <row r="1041" spans="1:15" s="18" customFormat="1" x14ac:dyDescent="0.25">
      <c r="A1041" s="21" t="s">
        <v>1154</v>
      </c>
      <c r="B1041" s="48" t="s">
        <v>390</v>
      </c>
      <c r="C1041" s="21" t="s">
        <v>50</v>
      </c>
      <c r="D1041" s="19" t="s">
        <v>50</v>
      </c>
      <c r="E1041" s="291">
        <v>350</v>
      </c>
      <c r="F1041" s="53"/>
      <c r="G1041" s="3"/>
      <c r="H1041" s="28"/>
    </row>
    <row r="1042" spans="1:15" s="20" customFormat="1" x14ac:dyDescent="0.25">
      <c r="A1042" s="21" t="s">
        <v>2009</v>
      </c>
      <c r="B1042" s="264" t="s">
        <v>904</v>
      </c>
      <c r="C1042" s="21" t="s">
        <v>7</v>
      </c>
      <c r="D1042" s="19" t="s">
        <v>7</v>
      </c>
      <c r="E1042" s="249">
        <v>20</v>
      </c>
      <c r="F1042" s="265"/>
      <c r="G1042" s="219"/>
      <c r="H1042" s="190"/>
    </row>
    <row r="1043" spans="1:15" s="20" customFormat="1" x14ac:dyDescent="0.25">
      <c r="A1043" s="21" t="s">
        <v>2010</v>
      </c>
      <c r="B1043" s="264" t="s">
        <v>905</v>
      </c>
      <c r="C1043" s="21" t="s">
        <v>7</v>
      </c>
      <c r="D1043" s="19" t="s">
        <v>7</v>
      </c>
      <c r="E1043" s="249">
        <v>10</v>
      </c>
      <c r="F1043" s="265"/>
      <c r="G1043" s="219"/>
      <c r="H1043" s="190"/>
    </row>
    <row r="1044" spans="1:15" s="20" customFormat="1" x14ac:dyDescent="0.25">
      <c r="A1044" s="21" t="s">
        <v>2011</v>
      </c>
      <c r="B1044" s="264" t="s">
        <v>906</v>
      </c>
      <c r="C1044" s="21" t="s">
        <v>7</v>
      </c>
      <c r="D1044" s="19" t="s">
        <v>7</v>
      </c>
      <c r="E1044" s="249"/>
      <c r="F1044" s="249">
        <v>26</v>
      </c>
      <c r="G1044" s="219"/>
      <c r="H1044" s="190"/>
    </row>
    <row r="1045" spans="1:15" s="20" customFormat="1" x14ac:dyDescent="0.25">
      <c r="A1045" s="21" t="s">
        <v>2012</v>
      </c>
      <c r="B1045" s="264" t="s">
        <v>907</v>
      </c>
      <c r="C1045" s="21" t="s">
        <v>7</v>
      </c>
      <c r="D1045" s="19" t="s">
        <v>7</v>
      </c>
      <c r="E1045" s="249"/>
      <c r="F1045" s="249">
        <v>22</v>
      </c>
      <c r="G1045" s="219"/>
      <c r="H1045" s="190"/>
    </row>
    <row r="1046" spans="1:15" s="20" customFormat="1" x14ac:dyDescent="0.25">
      <c r="A1046" s="21" t="s">
        <v>2013</v>
      </c>
      <c r="B1046" s="264" t="s">
        <v>908</v>
      </c>
      <c r="C1046" s="21" t="s">
        <v>7</v>
      </c>
      <c r="D1046" s="19" t="s">
        <v>7</v>
      </c>
      <c r="E1046" s="249"/>
      <c r="F1046" s="249">
        <v>28</v>
      </c>
      <c r="H1046" s="190"/>
    </row>
    <row r="1047" spans="1:15" s="20" customFormat="1" x14ac:dyDescent="0.25">
      <c r="A1047" s="21" t="s">
        <v>1155</v>
      </c>
      <c r="B1047" s="264" t="s">
        <v>909</v>
      </c>
      <c r="C1047" s="21" t="s">
        <v>7</v>
      </c>
      <c r="D1047" s="19" t="s">
        <v>7</v>
      </c>
      <c r="E1047" s="249"/>
      <c r="F1047" s="249">
        <v>38</v>
      </c>
      <c r="H1047" s="190"/>
    </row>
    <row r="1048" spans="1:15" s="20" customFormat="1" x14ac:dyDescent="0.25">
      <c r="A1048" s="21" t="s">
        <v>1156</v>
      </c>
      <c r="B1048" s="264" t="s">
        <v>910</v>
      </c>
      <c r="C1048" s="21" t="s">
        <v>7</v>
      </c>
      <c r="D1048" s="19" t="s">
        <v>7</v>
      </c>
      <c r="E1048" s="249"/>
      <c r="F1048" s="249">
        <v>45</v>
      </c>
      <c r="H1048" s="190"/>
    </row>
    <row r="1049" spans="1:15" s="20" customFormat="1" x14ac:dyDescent="0.25">
      <c r="A1049" s="21" t="s">
        <v>1157</v>
      </c>
      <c r="B1049" s="264" t="s">
        <v>911</v>
      </c>
      <c r="C1049" s="21" t="s">
        <v>7</v>
      </c>
      <c r="D1049" s="19" t="s">
        <v>7</v>
      </c>
      <c r="E1049" s="249"/>
      <c r="F1049" s="249">
        <v>65</v>
      </c>
      <c r="H1049" s="190"/>
    </row>
    <row r="1050" spans="1:15" s="20" customFormat="1" x14ac:dyDescent="0.25">
      <c r="A1050" s="21" t="s">
        <v>1158</v>
      </c>
      <c r="B1050" s="264" t="s">
        <v>912</v>
      </c>
      <c r="C1050" s="21" t="s">
        <v>52</v>
      </c>
      <c r="D1050" s="19" t="s">
        <v>52</v>
      </c>
      <c r="E1050" s="249">
        <v>1040</v>
      </c>
      <c r="F1050" s="249"/>
      <c r="H1050" s="190"/>
    </row>
    <row r="1051" spans="1:15" s="20" customFormat="1" x14ac:dyDescent="0.25">
      <c r="A1051" s="67"/>
      <c r="B1051" s="67"/>
      <c r="C1051" s="67"/>
      <c r="D1051" s="79"/>
      <c r="E1051" s="80"/>
      <c r="F1051" s="67"/>
      <c r="G1051" s="67"/>
      <c r="H1051" s="22"/>
    </row>
    <row r="1052" spans="1:15" s="18" customFormat="1" ht="15" customHeight="1" x14ac:dyDescent="0.25">
      <c r="A1052" s="14">
        <v>18</v>
      </c>
      <c r="B1052" s="54" t="s">
        <v>1160</v>
      </c>
      <c r="C1052" s="25"/>
      <c r="D1052" s="37"/>
      <c r="E1052" s="26"/>
      <c r="F1052" s="9"/>
      <c r="G1052" s="9"/>
      <c r="H1052" s="9"/>
      <c r="I1052" s="9"/>
      <c r="J1052" s="95"/>
      <c r="K1052" s="24"/>
      <c r="L1052" s="24"/>
      <c r="M1052" s="24"/>
      <c r="N1052" s="24"/>
      <c r="O1052" s="24"/>
    </row>
    <row r="1053" spans="1:15" s="18" customFormat="1" ht="15" customHeight="1" x14ac:dyDescent="0.25">
      <c r="A1053" s="14" t="s">
        <v>1159</v>
      </c>
      <c r="B1053" s="358" t="s">
        <v>1161</v>
      </c>
      <c r="C1053" s="359"/>
      <c r="D1053" s="119"/>
      <c r="E1053" s="116"/>
      <c r="F1053" s="226" t="s">
        <v>929</v>
      </c>
      <c r="G1053" s="372" t="s">
        <v>930</v>
      </c>
      <c r="H1053" s="226" t="s">
        <v>931</v>
      </c>
      <c r="I1053" s="96"/>
      <c r="K1053" s="24"/>
      <c r="L1053" s="24"/>
      <c r="M1053" s="24"/>
      <c r="N1053" s="24"/>
      <c r="O1053" s="24"/>
    </row>
    <row r="1054" spans="1:15" s="18" customFormat="1" ht="15" customHeight="1" x14ac:dyDescent="0.25">
      <c r="A1054" s="21" t="s">
        <v>1215</v>
      </c>
      <c r="B1054" s="50" t="s">
        <v>87</v>
      </c>
      <c r="C1054" s="21" t="s">
        <v>88</v>
      </c>
      <c r="D1054" s="19" t="s">
        <v>7</v>
      </c>
      <c r="E1054" s="360">
        <v>5950</v>
      </c>
      <c r="F1054" s="360"/>
      <c r="G1054" s="3"/>
      <c r="H1054" s="3"/>
      <c r="I1054" s="96"/>
      <c r="J1054" s="361"/>
      <c r="K1054" s="94"/>
      <c r="L1054" s="94"/>
      <c r="M1054" s="94"/>
      <c r="N1054" s="24"/>
      <c r="O1054" s="24"/>
    </row>
    <row r="1055" spans="1:15" s="18" customFormat="1" ht="15" customHeight="1" x14ac:dyDescent="0.25">
      <c r="A1055" s="21" t="s">
        <v>1216</v>
      </c>
      <c r="B1055" s="50" t="s">
        <v>89</v>
      </c>
      <c r="C1055" s="21" t="s">
        <v>88</v>
      </c>
      <c r="D1055" s="19" t="s">
        <v>7</v>
      </c>
      <c r="E1055" s="360">
        <v>6247.5</v>
      </c>
      <c r="F1055" s="360">
        <v>4998</v>
      </c>
      <c r="G1055" s="360">
        <v>1249.5</v>
      </c>
      <c r="H1055" s="3"/>
      <c r="I1055" s="96"/>
      <c r="J1055" s="361"/>
      <c r="K1055" s="94"/>
      <c r="L1055" s="94"/>
      <c r="M1055" s="94"/>
      <c r="N1055" s="24"/>
      <c r="O1055" s="24"/>
    </row>
    <row r="1056" spans="1:15" s="18" customFormat="1" ht="15" customHeight="1" x14ac:dyDescent="0.25">
      <c r="A1056" s="21" t="s">
        <v>1217</v>
      </c>
      <c r="B1056" s="50" t="s">
        <v>90</v>
      </c>
      <c r="C1056" s="21" t="s">
        <v>88</v>
      </c>
      <c r="D1056" s="19" t="s">
        <v>7</v>
      </c>
      <c r="E1056" s="360">
        <v>6355.681818181818</v>
      </c>
      <c r="F1056" s="360">
        <v>3813.4090909090905</v>
      </c>
      <c r="G1056" s="360">
        <v>1588.9204545454545</v>
      </c>
      <c r="H1056" s="360">
        <v>953.35227272727263</v>
      </c>
      <c r="I1056" s="96"/>
      <c r="J1056" s="361"/>
      <c r="K1056" s="94"/>
      <c r="L1056" s="94"/>
      <c r="M1056" s="94"/>
      <c r="N1056" s="24"/>
      <c r="O1056" s="24"/>
    </row>
    <row r="1057" spans="1:15" s="18" customFormat="1" ht="15" customHeight="1" x14ac:dyDescent="0.25">
      <c r="A1057" s="9" t="s">
        <v>1656</v>
      </c>
      <c r="B1057" s="358" t="s">
        <v>1655</v>
      </c>
      <c r="C1057" s="1"/>
      <c r="D1057" s="33"/>
      <c r="E1057" s="28"/>
      <c r="F1057" s="226" t="s">
        <v>929</v>
      </c>
      <c r="G1057" s="372" t="s">
        <v>930</v>
      </c>
      <c r="H1057" s="226" t="s">
        <v>931</v>
      </c>
      <c r="I1057" s="96"/>
      <c r="J1057" s="347"/>
      <c r="K1057" s="24"/>
      <c r="L1057" s="24"/>
      <c r="M1057" s="24"/>
      <c r="N1057" s="24"/>
      <c r="O1057" s="24"/>
    </row>
    <row r="1058" spans="1:15" s="18" customFormat="1" ht="15" customHeight="1" x14ac:dyDescent="0.25">
      <c r="A1058" s="21" t="s">
        <v>1657</v>
      </c>
      <c r="B1058" s="50" t="s">
        <v>924</v>
      </c>
      <c r="C1058" s="21" t="s">
        <v>88</v>
      </c>
      <c r="D1058" s="19" t="s">
        <v>7</v>
      </c>
      <c r="E1058" s="360">
        <v>2975</v>
      </c>
      <c r="F1058" s="360"/>
      <c r="G1058" s="373"/>
      <c r="H1058" s="3"/>
      <c r="I1058" s="96"/>
      <c r="J1058" s="361"/>
      <c r="K1058" s="94"/>
      <c r="L1058" s="94"/>
      <c r="M1058" s="94"/>
      <c r="N1058" s="24"/>
      <c r="O1058" s="24"/>
    </row>
    <row r="1059" spans="1:15" s="18" customFormat="1" ht="15" customHeight="1" x14ac:dyDescent="0.25">
      <c r="A1059" s="21" t="s">
        <v>1658</v>
      </c>
      <c r="B1059" s="50" t="s">
        <v>925</v>
      </c>
      <c r="C1059" s="21" t="s">
        <v>88</v>
      </c>
      <c r="D1059" s="19" t="s">
        <v>7</v>
      </c>
      <c r="E1059" s="360">
        <v>3123.75</v>
      </c>
      <c r="F1059" s="360">
        <f>E1059*0.6</f>
        <v>1874.25</v>
      </c>
      <c r="G1059" s="360">
        <f>E1059*0.4</f>
        <v>1249.5</v>
      </c>
      <c r="H1059" s="3"/>
      <c r="I1059" s="9"/>
      <c r="J1059" s="361"/>
      <c r="K1059" s="94"/>
      <c r="L1059" s="94"/>
      <c r="M1059" s="94"/>
      <c r="N1059" s="24"/>
      <c r="O1059" s="24"/>
    </row>
    <row r="1060" spans="1:15" s="18" customFormat="1" ht="15" customHeight="1" x14ac:dyDescent="0.25">
      <c r="A1060" s="21" t="s">
        <v>1659</v>
      </c>
      <c r="B1060" s="50" t="s">
        <v>926</v>
      </c>
      <c r="C1060" s="21" t="s">
        <v>88</v>
      </c>
      <c r="D1060" s="19" t="s">
        <v>7</v>
      </c>
      <c r="E1060" s="360">
        <v>3177.840909090909</v>
      </c>
      <c r="F1060" s="360">
        <f>E1060*0.6</f>
        <v>1906.7045454545453</v>
      </c>
      <c r="G1060" s="360">
        <f>E1060*0.2</f>
        <v>635.56818181818187</v>
      </c>
      <c r="H1060" s="360">
        <f>E1060*0.2</f>
        <v>635.56818181818187</v>
      </c>
      <c r="I1060" s="96"/>
      <c r="J1060" s="361"/>
      <c r="K1060" s="94"/>
      <c r="L1060" s="94"/>
      <c r="M1060" s="94"/>
      <c r="N1060" s="24"/>
      <c r="O1060" s="24"/>
    </row>
    <row r="1061" spans="1:15" s="18" customFormat="1" ht="15" customHeight="1" x14ac:dyDescent="0.25">
      <c r="A1061" s="21" t="s">
        <v>1660</v>
      </c>
      <c r="B1061" s="50" t="s">
        <v>932</v>
      </c>
      <c r="C1061" s="21" t="s">
        <v>88</v>
      </c>
      <c r="D1061" s="19" t="s">
        <v>7</v>
      </c>
      <c r="E1061" s="360">
        <v>4462.5</v>
      </c>
      <c r="F1061" s="360"/>
      <c r="G1061" s="373"/>
      <c r="H1061" s="3"/>
      <c r="I1061" s="42"/>
      <c r="J1061" s="361"/>
      <c r="K1061" s="94"/>
      <c r="L1061" s="94"/>
      <c r="M1061" s="94"/>
      <c r="N1061" s="24"/>
      <c r="O1061" s="24"/>
    </row>
    <row r="1062" spans="1:15" s="18" customFormat="1" x14ac:dyDescent="0.25">
      <c r="A1062" s="21" t="s">
        <v>1661</v>
      </c>
      <c r="B1062" s="50" t="s">
        <v>933</v>
      </c>
      <c r="C1062" s="21" t="s">
        <v>88</v>
      </c>
      <c r="D1062" s="19" t="s">
        <v>7</v>
      </c>
      <c r="E1062" s="360">
        <v>4685.625</v>
      </c>
      <c r="F1062" s="360">
        <f>E1062*0.6</f>
        <v>2811.375</v>
      </c>
      <c r="G1062" s="360">
        <f>E1062*0.4</f>
        <v>1874.25</v>
      </c>
      <c r="H1062" s="3"/>
      <c r="I1062" s="96"/>
      <c r="J1062" s="361"/>
      <c r="K1062" s="94"/>
      <c r="L1062" s="94"/>
      <c r="M1062" s="94"/>
      <c r="N1062" s="24"/>
      <c r="O1062" s="24"/>
    </row>
    <row r="1063" spans="1:15" s="18" customFormat="1" ht="17.25" customHeight="1" x14ac:dyDescent="0.25">
      <c r="A1063" s="21" t="s">
        <v>1662</v>
      </c>
      <c r="B1063" s="50" t="s">
        <v>934</v>
      </c>
      <c r="C1063" s="21" t="s">
        <v>88</v>
      </c>
      <c r="D1063" s="19" t="s">
        <v>7</v>
      </c>
      <c r="E1063" s="360">
        <v>4766.761363636364</v>
      </c>
      <c r="F1063" s="360">
        <f>E1063*0.6</f>
        <v>2860.0568181818185</v>
      </c>
      <c r="G1063" s="360">
        <f>E1063*0.2</f>
        <v>953.35227272727286</v>
      </c>
      <c r="H1063" s="360">
        <f>E1063*0.2</f>
        <v>953.35227272727286</v>
      </c>
      <c r="I1063" s="96"/>
      <c r="J1063" s="361"/>
      <c r="K1063" s="94"/>
      <c r="L1063" s="94"/>
      <c r="M1063" s="94"/>
      <c r="N1063" s="24"/>
      <c r="O1063" s="24"/>
    </row>
    <row r="1064" spans="1:15" s="18" customFormat="1" ht="15" customHeight="1" x14ac:dyDescent="0.25">
      <c r="A1064" s="21" t="s">
        <v>1663</v>
      </c>
      <c r="B1064" s="50" t="s">
        <v>935</v>
      </c>
      <c r="C1064" s="21" t="s">
        <v>88</v>
      </c>
      <c r="D1064" s="19" t="s">
        <v>7</v>
      </c>
      <c r="E1064" s="360">
        <v>5355</v>
      </c>
      <c r="F1064" s="360"/>
      <c r="G1064" s="373"/>
      <c r="H1064" s="3"/>
      <c r="I1064" s="96"/>
      <c r="J1064" s="361"/>
      <c r="K1064" s="94"/>
      <c r="L1064" s="94"/>
      <c r="M1064" s="94"/>
      <c r="N1064" s="24"/>
      <c r="O1064" s="24"/>
    </row>
    <row r="1065" spans="1:15" s="18" customFormat="1" x14ac:dyDescent="0.25">
      <c r="A1065" s="21" t="s">
        <v>1664</v>
      </c>
      <c r="B1065" s="50" t="s">
        <v>937</v>
      </c>
      <c r="C1065" s="21" t="s">
        <v>88</v>
      </c>
      <c r="D1065" s="19" t="s">
        <v>7</v>
      </c>
      <c r="E1065" s="360">
        <v>5622.75</v>
      </c>
      <c r="F1065" s="360">
        <v>3383.3879999999995</v>
      </c>
      <c r="G1065" s="360">
        <v>2255.5920000000001</v>
      </c>
      <c r="H1065" s="3"/>
      <c r="I1065" s="96"/>
      <c r="J1065" s="361"/>
      <c r="K1065" s="94"/>
      <c r="L1065" s="94"/>
      <c r="M1065" s="94"/>
      <c r="N1065" s="24"/>
      <c r="O1065" s="24"/>
    </row>
    <row r="1066" spans="1:15" s="18" customFormat="1" ht="15" customHeight="1" x14ac:dyDescent="0.25">
      <c r="A1066" s="21" t="s">
        <v>1665</v>
      </c>
      <c r="B1066" s="50" t="s">
        <v>936</v>
      </c>
      <c r="C1066" s="21" t="s">
        <v>88</v>
      </c>
      <c r="D1066" s="19" t="s">
        <v>7</v>
      </c>
      <c r="E1066" s="360">
        <v>5720.113636363636</v>
      </c>
      <c r="F1066" s="360">
        <f>E1066*0.6</f>
        <v>3432.0681818181815</v>
      </c>
      <c r="G1066" s="360">
        <f>E1066*0.2</f>
        <v>1144.0227272727273</v>
      </c>
      <c r="H1066" s="360">
        <f>E1066*0.2</f>
        <v>1144.0227272727273</v>
      </c>
      <c r="I1066" s="96"/>
      <c r="J1066" s="361"/>
      <c r="K1066" s="94"/>
      <c r="L1066" s="94"/>
      <c r="M1066" s="94"/>
      <c r="N1066" s="24"/>
      <c r="O1066" s="24"/>
    </row>
    <row r="1067" spans="1:15" s="18" customFormat="1" ht="16.5" customHeight="1" x14ac:dyDescent="0.25">
      <c r="A1067" s="9" t="s">
        <v>1666</v>
      </c>
      <c r="B1067" s="358" t="s">
        <v>1849</v>
      </c>
      <c r="C1067" s="21"/>
      <c r="D1067" s="19"/>
      <c r="E1067" s="360"/>
      <c r="F1067" s="3"/>
      <c r="G1067" s="373"/>
      <c r="H1067" s="3"/>
      <c r="I1067" s="96"/>
      <c r="J1067" s="347"/>
      <c r="K1067" s="24"/>
      <c r="L1067" s="24"/>
      <c r="M1067" s="24"/>
      <c r="N1067" s="24"/>
      <c r="O1067" s="24"/>
    </row>
    <row r="1068" spans="1:15" s="18" customFormat="1" ht="16.5" customHeight="1" x14ac:dyDescent="0.25">
      <c r="A1068" s="21" t="s">
        <v>1225</v>
      </c>
      <c r="B1068" s="50" t="s">
        <v>87</v>
      </c>
      <c r="C1068" s="21" t="s">
        <v>88</v>
      </c>
      <c r="D1068" s="19" t="s">
        <v>7</v>
      </c>
      <c r="E1068" s="360">
        <v>2975</v>
      </c>
      <c r="F1068" s="360"/>
      <c r="G1068" s="373"/>
      <c r="H1068" s="3"/>
      <c r="I1068" s="96"/>
      <c r="J1068" s="347"/>
      <c r="K1068" s="94"/>
      <c r="L1068" s="94"/>
      <c r="M1068" s="94"/>
      <c r="N1068" s="94"/>
      <c r="O1068" s="24"/>
    </row>
    <row r="1069" spans="1:15" s="18" customFormat="1" ht="16.5" customHeight="1" x14ac:dyDescent="0.25">
      <c r="A1069" s="21" t="s">
        <v>1226</v>
      </c>
      <c r="B1069" s="50" t="s">
        <v>89</v>
      </c>
      <c r="C1069" s="21" t="s">
        <v>88</v>
      </c>
      <c r="D1069" s="19" t="s">
        <v>7</v>
      </c>
      <c r="E1069" s="360">
        <v>3123.75</v>
      </c>
      <c r="F1069" s="360">
        <f>E1069*0.6</f>
        <v>1874.25</v>
      </c>
      <c r="G1069" s="360">
        <f>E1069*0.4</f>
        <v>1249.5</v>
      </c>
      <c r="H1069" s="3"/>
      <c r="I1069" s="96"/>
      <c r="J1069" s="347"/>
      <c r="K1069" s="94"/>
      <c r="L1069" s="94"/>
      <c r="M1069" s="94"/>
      <c r="N1069" s="94"/>
      <c r="O1069" s="24"/>
    </row>
    <row r="1070" spans="1:15" s="18" customFormat="1" ht="16.5" customHeight="1" x14ac:dyDescent="0.25">
      <c r="A1070" s="21" t="s">
        <v>1227</v>
      </c>
      <c r="B1070" s="50" t="s">
        <v>90</v>
      </c>
      <c r="C1070" s="21" t="s">
        <v>88</v>
      </c>
      <c r="D1070" s="19" t="s">
        <v>7</v>
      </c>
      <c r="E1070" s="360">
        <v>3177.840909090909</v>
      </c>
      <c r="F1070" s="360">
        <f>E1070*0.6</f>
        <v>1906.7045454545453</v>
      </c>
      <c r="G1070" s="360">
        <f>E1070*0.2</f>
        <v>635.56818181818187</v>
      </c>
      <c r="H1070" s="360">
        <f>E1070*0.2</f>
        <v>635.56818181818187</v>
      </c>
      <c r="I1070" s="96"/>
      <c r="J1070" s="347"/>
      <c r="K1070" s="94"/>
      <c r="L1070" s="94"/>
      <c r="M1070" s="94"/>
      <c r="N1070" s="94"/>
      <c r="O1070" s="24"/>
    </row>
    <row r="1071" spans="1:15" s="316" customFormat="1" ht="15" customHeight="1" x14ac:dyDescent="0.25">
      <c r="A1071" s="14" t="s">
        <v>1667</v>
      </c>
      <c r="B1071" s="358" t="s">
        <v>1847</v>
      </c>
      <c r="C1071" s="214"/>
      <c r="D1071" s="68"/>
      <c r="E1071" s="374"/>
      <c r="F1071" s="374"/>
      <c r="G1071" s="374"/>
      <c r="H1071" s="374"/>
      <c r="I1071" s="67"/>
      <c r="J1071" s="67"/>
      <c r="K1071" s="67"/>
    </row>
    <row r="1072" spans="1:15" s="316" customFormat="1" ht="15" customHeight="1" x14ac:dyDescent="0.25">
      <c r="A1072" s="21" t="s">
        <v>1228</v>
      </c>
      <c r="B1072" s="50" t="s">
        <v>87</v>
      </c>
      <c r="C1072" s="21" t="s">
        <v>88</v>
      </c>
      <c r="D1072" s="19" t="s">
        <v>7</v>
      </c>
      <c r="E1072" s="375">
        <v>6600</v>
      </c>
      <c r="F1072" s="53"/>
      <c r="G1072" s="53"/>
      <c r="H1072" s="53"/>
      <c r="I1072" s="67"/>
      <c r="J1072" s="67"/>
      <c r="K1072" s="67"/>
    </row>
    <row r="1073" spans="1:11" s="316" customFormat="1" ht="15" customHeight="1" x14ac:dyDescent="0.25">
      <c r="A1073" s="21" t="s">
        <v>1229</v>
      </c>
      <c r="B1073" s="50" t="s">
        <v>89</v>
      </c>
      <c r="C1073" s="21" t="s">
        <v>88</v>
      </c>
      <c r="D1073" s="19" t="s">
        <v>7</v>
      </c>
      <c r="E1073" s="375">
        <v>6930</v>
      </c>
      <c r="F1073" s="53">
        <v>5544</v>
      </c>
      <c r="G1073" s="53">
        <v>1386</v>
      </c>
      <c r="H1073" s="53"/>
      <c r="I1073" s="67"/>
      <c r="J1073" s="67"/>
      <c r="K1073" s="67"/>
    </row>
    <row r="1074" spans="1:11" s="316" customFormat="1" ht="15" customHeight="1" x14ac:dyDescent="0.25">
      <c r="A1074" s="21" t="s">
        <v>1230</v>
      </c>
      <c r="B1074" s="50" t="s">
        <v>90</v>
      </c>
      <c r="C1074" s="21" t="s">
        <v>88</v>
      </c>
      <c r="D1074" s="19" t="s">
        <v>7</v>
      </c>
      <c r="E1074" s="375">
        <v>7050</v>
      </c>
      <c r="F1074" s="53">
        <v>4230</v>
      </c>
      <c r="G1074" s="53">
        <v>1762.5</v>
      </c>
      <c r="H1074" s="53">
        <v>1057.5</v>
      </c>
      <c r="I1074" s="67"/>
      <c r="J1074" s="67"/>
      <c r="K1074" s="67"/>
    </row>
    <row r="1075" spans="1:11" s="316" customFormat="1" ht="15" customHeight="1" x14ac:dyDescent="0.25">
      <c r="A1075" s="14" t="s">
        <v>2014</v>
      </c>
      <c r="B1075" s="358" t="s">
        <v>1848</v>
      </c>
      <c r="C1075" s="21"/>
      <c r="D1075" s="19"/>
      <c r="E1075" s="376"/>
      <c r="F1075" s="357"/>
      <c r="G1075" s="53"/>
      <c r="H1075" s="53"/>
      <c r="I1075" s="67"/>
      <c r="J1075" s="67"/>
      <c r="K1075" s="67"/>
    </row>
    <row r="1076" spans="1:11" s="316" customFormat="1" ht="15" customHeight="1" x14ac:dyDescent="0.25">
      <c r="A1076" s="21" t="s">
        <v>2015</v>
      </c>
      <c r="B1076" s="50" t="s">
        <v>924</v>
      </c>
      <c r="C1076" s="21" t="s">
        <v>88</v>
      </c>
      <c r="D1076" s="19" t="s">
        <v>7</v>
      </c>
      <c r="E1076" s="375">
        <v>3300</v>
      </c>
      <c r="F1076" s="53"/>
      <c r="G1076" s="53"/>
      <c r="H1076" s="53"/>
      <c r="I1076" s="67"/>
      <c r="J1076" s="67"/>
      <c r="K1076" s="67"/>
    </row>
    <row r="1077" spans="1:11" s="316" customFormat="1" ht="15" customHeight="1" x14ac:dyDescent="0.25">
      <c r="A1077" s="21" t="s">
        <v>2016</v>
      </c>
      <c r="B1077" s="50" t="s">
        <v>925</v>
      </c>
      <c r="C1077" s="21" t="s">
        <v>88</v>
      </c>
      <c r="D1077" s="19" t="s">
        <v>7</v>
      </c>
      <c r="E1077" s="53">
        <v>3465</v>
      </c>
      <c r="F1077" s="53">
        <v>2079</v>
      </c>
      <c r="G1077" s="53">
        <v>1386</v>
      </c>
      <c r="H1077" s="53"/>
      <c r="I1077" s="67"/>
      <c r="J1077" s="67"/>
      <c r="K1077" s="67"/>
    </row>
    <row r="1078" spans="1:11" s="316" customFormat="1" ht="15" customHeight="1" x14ac:dyDescent="0.25">
      <c r="A1078" s="21" t="s">
        <v>2017</v>
      </c>
      <c r="B1078" s="50" t="s">
        <v>926</v>
      </c>
      <c r="C1078" s="21" t="s">
        <v>88</v>
      </c>
      <c r="D1078" s="19" t="s">
        <v>7</v>
      </c>
      <c r="E1078" s="375">
        <v>3525</v>
      </c>
      <c r="F1078" s="53">
        <v>2115</v>
      </c>
      <c r="G1078" s="53">
        <v>705</v>
      </c>
      <c r="H1078" s="53">
        <v>705</v>
      </c>
      <c r="I1078" s="67"/>
      <c r="J1078" s="67"/>
      <c r="K1078" s="67"/>
    </row>
    <row r="1079" spans="1:11" s="316" customFormat="1" ht="15" customHeight="1" x14ac:dyDescent="0.25">
      <c r="A1079" s="21" t="s">
        <v>2018</v>
      </c>
      <c r="B1079" s="50" t="s">
        <v>932</v>
      </c>
      <c r="C1079" s="21" t="s">
        <v>88</v>
      </c>
      <c r="D1079" s="19" t="s">
        <v>7</v>
      </c>
      <c r="E1079" s="375">
        <v>4950</v>
      </c>
      <c r="F1079" s="53"/>
      <c r="G1079" s="53"/>
      <c r="H1079" s="53"/>
      <c r="I1079" s="67"/>
      <c r="J1079" s="67"/>
      <c r="K1079" s="67"/>
    </row>
    <row r="1080" spans="1:11" s="316" customFormat="1" x14ac:dyDescent="0.25">
      <c r="A1080" s="21" t="s">
        <v>2019</v>
      </c>
      <c r="B1080" s="50" t="s">
        <v>933</v>
      </c>
      <c r="C1080" s="21" t="s">
        <v>88</v>
      </c>
      <c r="D1080" s="19" t="s">
        <v>7</v>
      </c>
      <c r="E1080" s="375">
        <v>5197.5</v>
      </c>
      <c r="F1080" s="53">
        <v>3118.5</v>
      </c>
      <c r="G1080" s="53">
        <v>2079</v>
      </c>
      <c r="H1080" s="53"/>
      <c r="I1080" s="67"/>
      <c r="J1080" s="67"/>
      <c r="K1080" s="67"/>
    </row>
    <row r="1081" spans="1:11" s="316" customFormat="1" ht="17.25" customHeight="1" x14ac:dyDescent="0.25">
      <c r="A1081" s="21" t="s">
        <v>2020</v>
      </c>
      <c r="B1081" s="50" t="s">
        <v>934</v>
      </c>
      <c r="C1081" s="21" t="s">
        <v>88</v>
      </c>
      <c r="D1081" s="19" t="s">
        <v>7</v>
      </c>
      <c r="E1081" s="375">
        <v>5287.5</v>
      </c>
      <c r="F1081" s="53">
        <v>3172.5</v>
      </c>
      <c r="G1081" s="53">
        <v>1057.5</v>
      </c>
      <c r="H1081" s="53">
        <v>1057.5</v>
      </c>
      <c r="I1081" s="67"/>
      <c r="J1081" s="67"/>
      <c r="K1081" s="67"/>
    </row>
    <row r="1082" spans="1:11" s="316" customFormat="1" ht="15" customHeight="1" x14ac:dyDescent="0.25">
      <c r="A1082" s="21" t="s">
        <v>2021</v>
      </c>
      <c r="B1082" s="50" t="s">
        <v>935</v>
      </c>
      <c r="C1082" s="21" t="s">
        <v>88</v>
      </c>
      <c r="D1082" s="19" t="s">
        <v>7</v>
      </c>
      <c r="E1082" s="375">
        <v>5940</v>
      </c>
      <c r="F1082" s="53"/>
      <c r="G1082" s="53"/>
      <c r="H1082" s="53"/>
      <c r="I1082" s="67"/>
      <c r="J1082" s="67"/>
      <c r="K1082" s="67"/>
    </row>
    <row r="1083" spans="1:11" s="316" customFormat="1" x14ac:dyDescent="0.25">
      <c r="A1083" s="21" t="s">
        <v>2022</v>
      </c>
      <c r="B1083" s="50" t="s">
        <v>937</v>
      </c>
      <c r="C1083" s="21" t="s">
        <v>88</v>
      </c>
      <c r="D1083" s="19" t="s">
        <v>7</v>
      </c>
      <c r="E1083" s="375">
        <v>6237</v>
      </c>
      <c r="F1083" s="53">
        <v>3753.0018151260497</v>
      </c>
      <c r="G1083" s="53">
        <v>2502.0012100840336</v>
      </c>
      <c r="H1083" s="53"/>
      <c r="I1083" s="67"/>
      <c r="J1083" s="67"/>
      <c r="K1083" s="67"/>
    </row>
    <row r="1084" spans="1:11" s="316" customFormat="1" ht="15" customHeight="1" x14ac:dyDescent="0.25">
      <c r="A1084" s="21" t="s">
        <v>2023</v>
      </c>
      <c r="B1084" s="50" t="s">
        <v>936</v>
      </c>
      <c r="C1084" s="21" t="s">
        <v>88</v>
      </c>
      <c r="D1084" s="19" t="s">
        <v>7</v>
      </c>
      <c r="E1084" s="375">
        <v>6345</v>
      </c>
      <c r="F1084" s="53">
        <v>3807</v>
      </c>
      <c r="G1084" s="53">
        <v>1269</v>
      </c>
      <c r="H1084" s="53">
        <v>1269</v>
      </c>
      <c r="I1084" s="67"/>
      <c r="J1084" s="67"/>
      <c r="K1084" s="67"/>
    </row>
    <row r="1085" spans="1:11" s="316" customFormat="1" ht="16.5" customHeight="1" x14ac:dyDescent="0.25">
      <c r="A1085" s="14" t="s">
        <v>2024</v>
      </c>
      <c r="B1085" s="358" t="s">
        <v>1850</v>
      </c>
      <c r="C1085" s="21"/>
      <c r="D1085" s="19"/>
      <c r="E1085" s="375"/>
      <c r="F1085" s="53"/>
      <c r="G1085" s="53"/>
      <c r="H1085" s="53"/>
      <c r="I1085" s="67"/>
      <c r="J1085" s="67"/>
      <c r="K1085" s="67"/>
    </row>
    <row r="1086" spans="1:11" s="316" customFormat="1" ht="16.5" customHeight="1" x14ac:dyDescent="0.25">
      <c r="A1086" s="21" t="s">
        <v>2025</v>
      </c>
      <c r="B1086" s="50" t="s">
        <v>87</v>
      </c>
      <c r="C1086" s="21" t="s">
        <v>88</v>
      </c>
      <c r="D1086" s="19" t="s">
        <v>7</v>
      </c>
      <c r="E1086" s="375">
        <v>3300</v>
      </c>
      <c r="F1086" s="53"/>
      <c r="G1086" s="53"/>
      <c r="H1086" s="53"/>
      <c r="I1086" s="67"/>
      <c r="J1086" s="67"/>
      <c r="K1086" s="67"/>
    </row>
    <row r="1087" spans="1:11" s="316" customFormat="1" ht="16.5" customHeight="1" x14ac:dyDescent="0.25">
      <c r="A1087" s="21" t="s">
        <v>2026</v>
      </c>
      <c r="B1087" s="50" t="s">
        <v>89</v>
      </c>
      <c r="C1087" s="21" t="s">
        <v>88</v>
      </c>
      <c r="D1087" s="19" t="s">
        <v>7</v>
      </c>
      <c r="E1087" s="375">
        <v>3465</v>
      </c>
      <c r="F1087" s="53">
        <v>2079</v>
      </c>
      <c r="G1087" s="53">
        <v>1386</v>
      </c>
      <c r="H1087" s="53"/>
      <c r="I1087" s="67"/>
      <c r="J1087" s="67"/>
      <c r="K1087" s="67"/>
    </row>
    <row r="1088" spans="1:11" s="316" customFormat="1" ht="16.5" customHeight="1" x14ac:dyDescent="0.25">
      <c r="A1088" s="21" t="s">
        <v>2027</v>
      </c>
      <c r="B1088" s="50" t="s">
        <v>90</v>
      </c>
      <c r="C1088" s="21" t="s">
        <v>88</v>
      </c>
      <c r="D1088" s="19" t="s">
        <v>7</v>
      </c>
      <c r="E1088" s="375">
        <v>3525</v>
      </c>
      <c r="F1088" s="53">
        <v>2115</v>
      </c>
      <c r="G1088" s="53">
        <v>705</v>
      </c>
      <c r="H1088" s="53">
        <v>705</v>
      </c>
      <c r="I1088" s="67"/>
      <c r="J1088" s="67"/>
      <c r="K1088" s="67"/>
    </row>
    <row r="1089" spans="1:12" s="18" customFormat="1" x14ac:dyDescent="0.25">
      <c r="A1089" s="14" t="s">
        <v>2028</v>
      </c>
      <c r="B1089" s="358" t="s">
        <v>1231</v>
      </c>
      <c r="C1089" s="1"/>
      <c r="D1089" s="37"/>
      <c r="E1089" s="165"/>
      <c r="F1089" s="67"/>
      <c r="G1089" s="243"/>
      <c r="H1089" s="67"/>
      <c r="J1089" s="347"/>
    </row>
    <row r="1090" spans="1:12" s="18" customFormat="1" x14ac:dyDescent="0.25">
      <c r="A1090" s="21" t="s">
        <v>2029</v>
      </c>
      <c r="B1090" s="55" t="s">
        <v>1232</v>
      </c>
      <c r="C1090" s="21" t="s">
        <v>88</v>
      </c>
      <c r="D1090" s="19" t="s">
        <v>7</v>
      </c>
      <c r="E1090" s="375">
        <v>3100</v>
      </c>
      <c r="F1090" s="377"/>
      <c r="G1090" s="243"/>
      <c r="H1090" s="67"/>
      <c r="J1090" s="361"/>
      <c r="K1090" s="201"/>
      <c r="L1090" s="201"/>
    </row>
    <row r="1091" spans="1:12" s="18" customFormat="1" x14ac:dyDescent="0.25">
      <c r="A1091" s="21" t="s">
        <v>2036</v>
      </c>
      <c r="B1091" s="55" t="s">
        <v>1532</v>
      </c>
      <c r="C1091" s="21" t="s">
        <v>88</v>
      </c>
      <c r="D1091" s="19" t="s">
        <v>7</v>
      </c>
      <c r="E1091" s="375">
        <v>3255</v>
      </c>
      <c r="F1091" s="53">
        <v>2278.5</v>
      </c>
      <c r="G1091" s="53">
        <v>976.5</v>
      </c>
      <c r="H1091" s="67"/>
      <c r="J1091" s="361"/>
      <c r="K1091" s="201"/>
      <c r="L1091" s="201"/>
    </row>
    <row r="1092" spans="1:12" s="18" customFormat="1" x14ac:dyDescent="0.25">
      <c r="A1092" s="21" t="s">
        <v>2037</v>
      </c>
      <c r="B1092" s="55" t="s">
        <v>1233</v>
      </c>
      <c r="C1092" s="21" t="s">
        <v>88</v>
      </c>
      <c r="D1092" s="19" t="s">
        <v>7</v>
      </c>
      <c r="E1092" s="375">
        <v>3100</v>
      </c>
      <c r="F1092" s="377"/>
      <c r="G1092" s="243"/>
      <c r="H1092" s="67"/>
      <c r="J1092" s="361"/>
      <c r="K1092" s="201"/>
      <c r="L1092" s="201"/>
    </row>
    <row r="1093" spans="1:12" s="18" customFormat="1" x14ac:dyDescent="0.25">
      <c r="A1093" s="21" t="s">
        <v>2038</v>
      </c>
      <c r="B1093" s="55" t="s">
        <v>1533</v>
      </c>
      <c r="C1093" s="21" t="s">
        <v>88</v>
      </c>
      <c r="D1093" s="19" t="s">
        <v>7</v>
      </c>
      <c r="E1093" s="375">
        <v>3193</v>
      </c>
      <c r="F1093" s="53">
        <v>2554.4</v>
      </c>
      <c r="G1093" s="53">
        <v>638.6</v>
      </c>
      <c r="H1093" s="67"/>
      <c r="J1093" s="361"/>
      <c r="K1093" s="201"/>
      <c r="L1093" s="201"/>
    </row>
    <row r="1094" spans="1:12" s="316" customFormat="1" x14ac:dyDescent="0.25">
      <c r="A1094" s="14" t="s">
        <v>2030</v>
      </c>
      <c r="B1094" s="358" t="s">
        <v>1856</v>
      </c>
      <c r="C1094" s="21"/>
      <c r="D1094" s="19"/>
      <c r="E1094" s="378"/>
      <c r="F1094" s="374"/>
      <c r="G1094" s="379"/>
      <c r="H1094" s="379"/>
    </row>
    <row r="1095" spans="1:12" s="316" customFormat="1" x14ac:dyDescent="0.25">
      <c r="A1095" s="21" t="s">
        <v>2031</v>
      </c>
      <c r="B1095" s="55" t="s">
        <v>1857</v>
      </c>
      <c r="C1095" s="21" t="s">
        <v>88</v>
      </c>
      <c r="D1095" s="19" t="s">
        <v>7</v>
      </c>
      <c r="E1095" s="375">
        <v>2800</v>
      </c>
      <c r="F1095" s="53"/>
      <c r="G1095" s="53"/>
      <c r="H1095" s="380"/>
    </row>
    <row r="1096" spans="1:12" s="316" customFormat="1" x14ac:dyDescent="0.25">
      <c r="A1096" s="21" t="s">
        <v>2032</v>
      </c>
      <c r="B1096" s="55" t="s">
        <v>1858</v>
      </c>
      <c r="C1096" s="21" t="s">
        <v>88</v>
      </c>
      <c r="D1096" s="19" t="s">
        <v>7</v>
      </c>
      <c r="E1096" s="375">
        <v>2884</v>
      </c>
      <c r="F1096" s="53">
        <v>2307.2000000000003</v>
      </c>
      <c r="G1096" s="53">
        <v>576.80000000000007</v>
      </c>
      <c r="H1096" s="380"/>
    </row>
    <row r="1097" spans="1:12" s="316" customFormat="1" ht="16.5" customHeight="1" x14ac:dyDescent="0.25">
      <c r="A1097" s="14" t="s">
        <v>2033</v>
      </c>
      <c r="B1097" s="364" t="s">
        <v>2039</v>
      </c>
      <c r="C1097" s="21"/>
      <c r="D1097" s="19"/>
      <c r="E1097" s="375"/>
      <c r="F1097" s="53"/>
      <c r="G1097" s="53"/>
      <c r="H1097" s="53"/>
      <c r="I1097" s="67"/>
      <c r="J1097" s="67"/>
      <c r="K1097" s="67"/>
    </row>
    <row r="1098" spans="1:12" s="316" customFormat="1" ht="16.5" customHeight="1" x14ac:dyDescent="0.25">
      <c r="A1098" s="21" t="s">
        <v>2034</v>
      </c>
      <c r="B1098" s="50" t="s">
        <v>2058</v>
      </c>
      <c r="C1098" s="21" t="s">
        <v>88</v>
      </c>
      <c r="D1098" s="19" t="s">
        <v>7</v>
      </c>
      <c r="E1098" s="375">
        <v>2500</v>
      </c>
      <c r="F1098" s="53"/>
      <c r="G1098" s="53"/>
      <c r="H1098" s="53"/>
      <c r="I1098" s="67"/>
      <c r="J1098" s="67"/>
      <c r="K1098" s="67"/>
    </row>
    <row r="1099" spans="1:12" s="316" customFormat="1" ht="16.5" customHeight="1" x14ac:dyDescent="0.25">
      <c r="A1099" s="21" t="s">
        <v>2035</v>
      </c>
      <c r="B1099" s="50" t="s">
        <v>2059</v>
      </c>
      <c r="C1099" s="21" t="s">
        <v>88</v>
      </c>
      <c r="D1099" s="19" t="s">
        <v>7</v>
      </c>
      <c r="E1099" s="375">
        <v>2575</v>
      </c>
      <c r="F1099" s="53">
        <v>1802.4999999999998</v>
      </c>
      <c r="G1099" s="53">
        <v>772.5</v>
      </c>
      <c r="H1099" s="53"/>
      <c r="I1099" s="67"/>
      <c r="J1099" s="67"/>
      <c r="K1099" s="67"/>
    </row>
    <row r="1100" spans="1:12" s="316" customFormat="1" ht="16.5" customHeight="1" x14ac:dyDescent="0.25">
      <c r="A1100" s="21" t="s">
        <v>2042</v>
      </c>
      <c r="B1100" s="50" t="s">
        <v>2040</v>
      </c>
      <c r="C1100" s="21" t="s">
        <v>88</v>
      </c>
      <c r="D1100" s="19" t="s">
        <v>7</v>
      </c>
      <c r="E1100" s="375">
        <v>2700</v>
      </c>
      <c r="F1100" s="53"/>
      <c r="G1100" s="53"/>
      <c r="H1100" s="53"/>
      <c r="I1100" s="67"/>
      <c r="J1100" s="67"/>
      <c r="K1100" s="67"/>
    </row>
    <row r="1101" spans="1:12" s="316" customFormat="1" ht="16.5" customHeight="1" x14ac:dyDescent="0.25">
      <c r="A1101" s="21" t="s">
        <v>2043</v>
      </c>
      <c r="B1101" s="50" t="s">
        <v>2041</v>
      </c>
      <c r="C1101" s="21" t="s">
        <v>88</v>
      </c>
      <c r="D1101" s="19" t="s">
        <v>7</v>
      </c>
      <c r="E1101" s="375">
        <v>2781</v>
      </c>
      <c r="F1101" s="53">
        <v>1946.6999999999998</v>
      </c>
      <c r="G1101" s="53">
        <v>834.3</v>
      </c>
      <c r="H1101" s="53"/>
      <c r="I1101" s="67"/>
      <c r="J1101" s="67"/>
      <c r="K1101" s="67"/>
    </row>
    <row r="1102" spans="1:12" s="316" customFormat="1" ht="16.5" customHeight="1" x14ac:dyDescent="0.25">
      <c r="A1102" s="14" t="s">
        <v>2044</v>
      </c>
      <c r="B1102" s="364" t="s">
        <v>1852</v>
      </c>
      <c r="C1102" s="21"/>
      <c r="D1102" s="19"/>
      <c r="E1102" s="375"/>
      <c r="F1102" s="53"/>
      <c r="G1102" s="53"/>
      <c r="H1102" s="53"/>
      <c r="I1102" s="67"/>
      <c r="J1102" s="67"/>
      <c r="K1102" s="67"/>
    </row>
    <row r="1103" spans="1:12" s="316" customFormat="1" ht="16.5" customHeight="1" x14ac:dyDescent="0.25">
      <c r="A1103" s="21" t="s">
        <v>2045</v>
      </c>
      <c r="B1103" s="50" t="s">
        <v>1853</v>
      </c>
      <c r="C1103" s="21" t="s">
        <v>88</v>
      </c>
      <c r="D1103" s="19" t="s">
        <v>7</v>
      </c>
      <c r="E1103" s="375">
        <v>3700</v>
      </c>
      <c r="F1103" s="53"/>
      <c r="G1103" s="53"/>
      <c r="H1103" s="53"/>
      <c r="I1103" s="67"/>
      <c r="J1103" s="67"/>
      <c r="K1103" s="67"/>
    </row>
    <row r="1104" spans="1:12" s="316" customFormat="1" ht="16.5" customHeight="1" x14ac:dyDescent="0.25">
      <c r="A1104" s="21" t="s">
        <v>2046</v>
      </c>
      <c r="B1104" s="50" t="s">
        <v>1854</v>
      </c>
      <c r="C1104" s="21" t="s">
        <v>88</v>
      </c>
      <c r="D1104" s="19" t="s">
        <v>7</v>
      </c>
      <c r="E1104" s="375">
        <v>3885</v>
      </c>
      <c r="F1104" s="53">
        <v>2175.6000000000004</v>
      </c>
      <c r="G1104" s="53">
        <v>1709.4</v>
      </c>
      <c r="H1104" s="53"/>
      <c r="I1104" s="67"/>
      <c r="J1104" s="67"/>
      <c r="K1104" s="67"/>
    </row>
    <row r="1105" spans="1:11" s="316" customFormat="1" ht="16.5" customHeight="1" x14ac:dyDescent="0.25">
      <c r="A1105" s="14" t="s">
        <v>2048</v>
      </c>
      <c r="B1105" s="384" t="s">
        <v>1855</v>
      </c>
      <c r="C1105" s="21"/>
      <c r="D1105" s="19"/>
      <c r="E1105" s="375"/>
      <c r="F1105" s="53"/>
      <c r="G1105" s="53"/>
      <c r="H1105" s="53"/>
      <c r="I1105" s="67"/>
      <c r="J1105" s="67"/>
      <c r="K1105" s="67"/>
    </row>
    <row r="1106" spans="1:11" s="316" customFormat="1" ht="16.5" customHeight="1" x14ac:dyDescent="0.25">
      <c r="A1106" s="21" t="s">
        <v>2051</v>
      </c>
      <c r="B1106" s="50" t="s">
        <v>2055</v>
      </c>
      <c r="C1106" s="21" t="s">
        <v>88</v>
      </c>
      <c r="D1106" s="19" t="s">
        <v>7</v>
      </c>
      <c r="E1106" s="375">
        <v>1250</v>
      </c>
      <c r="F1106" s="53"/>
      <c r="G1106" s="53"/>
      <c r="H1106" s="53"/>
      <c r="I1106" s="67"/>
      <c r="J1106" s="67"/>
      <c r="K1106" s="67"/>
    </row>
    <row r="1107" spans="1:11" s="316" customFormat="1" ht="16.5" customHeight="1" x14ac:dyDescent="0.25">
      <c r="A1107" s="21" t="s">
        <v>2052</v>
      </c>
      <c r="B1107" s="50" t="s">
        <v>2047</v>
      </c>
      <c r="C1107" s="21" t="s">
        <v>88</v>
      </c>
      <c r="D1107" s="19" t="s">
        <v>7</v>
      </c>
      <c r="E1107" s="375">
        <v>1700</v>
      </c>
      <c r="F1107" s="53"/>
      <c r="G1107" s="53"/>
      <c r="H1107" s="53"/>
      <c r="I1107" s="67"/>
      <c r="J1107" s="67"/>
      <c r="K1107" s="67"/>
    </row>
    <row r="1108" spans="1:11" s="316" customFormat="1" ht="16.5" customHeight="1" x14ac:dyDescent="0.25">
      <c r="A1108" s="14" t="s">
        <v>2028</v>
      </c>
      <c r="B1108" s="384" t="s">
        <v>1851</v>
      </c>
      <c r="C1108" s="21"/>
      <c r="D1108" s="19"/>
      <c r="E1108" s="376"/>
      <c r="F1108" s="383"/>
      <c r="G1108" s="53"/>
      <c r="H1108" s="53"/>
      <c r="I1108" s="67"/>
      <c r="J1108" s="67"/>
      <c r="K1108" s="67"/>
    </row>
    <row r="1109" spans="1:11" s="316" customFormat="1" ht="16.5" customHeight="1" x14ac:dyDescent="0.25">
      <c r="A1109" s="21" t="s">
        <v>2049</v>
      </c>
      <c r="B1109" s="50" t="s">
        <v>2056</v>
      </c>
      <c r="C1109" s="21" t="s">
        <v>88</v>
      </c>
      <c r="D1109" s="19" t="s">
        <v>7</v>
      </c>
      <c r="E1109" s="375">
        <v>650</v>
      </c>
      <c r="F1109" s="53"/>
      <c r="G1109" s="53"/>
      <c r="H1109" s="53"/>
      <c r="I1109" s="67"/>
      <c r="J1109" s="67"/>
      <c r="K1109" s="67"/>
    </row>
    <row r="1110" spans="1:11" s="316" customFormat="1" ht="16.5" customHeight="1" x14ac:dyDescent="0.25">
      <c r="A1110" s="21" t="s">
        <v>2050</v>
      </c>
      <c r="B1110" s="50" t="s">
        <v>2057</v>
      </c>
      <c r="C1110" s="21" t="s">
        <v>88</v>
      </c>
      <c r="D1110" s="19" t="s">
        <v>7</v>
      </c>
      <c r="E1110" s="375">
        <v>950</v>
      </c>
      <c r="F1110" s="53"/>
      <c r="G1110" s="53"/>
      <c r="H1110" s="53"/>
      <c r="I1110" s="67"/>
      <c r="J1110" s="67"/>
      <c r="K1110" s="67"/>
    </row>
    <row r="1111" spans="1:11" s="20" customFormat="1" x14ac:dyDescent="0.25">
      <c r="A1111" s="21"/>
      <c r="B1111" s="55"/>
      <c r="C1111" s="25"/>
      <c r="D1111" s="37"/>
      <c r="E1111" s="268"/>
      <c r="F1111" s="67"/>
      <c r="G1111" s="190"/>
      <c r="H1111" s="67"/>
    </row>
    <row r="1112" spans="1:11" s="20" customFormat="1" x14ac:dyDescent="0.25">
      <c r="A1112" s="14">
        <v>19</v>
      </c>
      <c r="B1112" s="54" t="s">
        <v>119</v>
      </c>
      <c r="C1112" s="25"/>
      <c r="D1112" s="37"/>
      <c r="E1112" s="26"/>
      <c r="F1112" s="22"/>
      <c r="G1112" s="67"/>
      <c r="H1112" s="22"/>
    </row>
    <row r="1113" spans="1:11" s="20" customFormat="1" x14ac:dyDescent="0.25">
      <c r="A1113" s="14" t="s">
        <v>1162</v>
      </c>
      <c r="B1113" s="251" t="s">
        <v>101</v>
      </c>
      <c r="C1113" s="252"/>
      <c r="D1113" s="119"/>
      <c r="E1113" s="116"/>
      <c r="F1113" s="22"/>
      <c r="G1113" s="22"/>
      <c r="H1113" s="22"/>
    </row>
    <row r="1114" spans="1:11" s="20" customFormat="1" x14ac:dyDescent="0.25">
      <c r="A1114" s="21" t="s">
        <v>230</v>
      </c>
      <c r="B1114" s="48" t="s">
        <v>102</v>
      </c>
      <c r="C1114" s="19" t="s">
        <v>103</v>
      </c>
      <c r="D1114" s="19" t="s">
        <v>804</v>
      </c>
      <c r="E1114" s="249">
        <v>30</v>
      </c>
      <c r="F1114" s="22"/>
      <c r="G1114" s="22"/>
      <c r="H1114" s="22"/>
    </row>
    <row r="1115" spans="1:11" s="20" customFormat="1" x14ac:dyDescent="0.25">
      <c r="A1115" s="21" t="s">
        <v>231</v>
      </c>
      <c r="B1115" s="48" t="s">
        <v>801</v>
      </c>
      <c r="C1115" s="19" t="s">
        <v>103</v>
      </c>
      <c r="D1115" s="19" t="s">
        <v>804</v>
      </c>
      <c r="E1115" s="249">
        <v>30</v>
      </c>
      <c r="F1115" s="170"/>
    </row>
    <row r="1116" spans="1:11" s="20" customFormat="1" x14ac:dyDescent="0.25">
      <c r="A1116" s="21" t="s">
        <v>232</v>
      </c>
      <c r="B1116" s="48" t="s">
        <v>802</v>
      </c>
      <c r="C1116" s="19" t="s">
        <v>103</v>
      </c>
      <c r="D1116" s="19" t="s">
        <v>804</v>
      </c>
      <c r="E1116" s="249">
        <v>30</v>
      </c>
      <c r="F1116" s="170"/>
    </row>
    <row r="1117" spans="1:11" s="20" customFormat="1" x14ac:dyDescent="0.25">
      <c r="A1117" s="21" t="s">
        <v>233</v>
      </c>
      <c r="B1117" s="48" t="s">
        <v>803</v>
      </c>
      <c r="C1117" s="19" t="s">
        <v>103</v>
      </c>
      <c r="D1117" s="19" t="s">
        <v>804</v>
      </c>
      <c r="E1117" s="249">
        <v>30</v>
      </c>
      <c r="F1117" s="170"/>
    </row>
    <row r="1118" spans="1:11" s="20" customFormat="1" x14ac:dyDescent="0.25">
      <c r="A1118" s="14" t="s">
        <v>1163</v>
      </c>
      <c r="B1118" s="251" t="s">
        <v>293</v>
      </c>
      <c r="C1118" s="252"/>
      <c r="D1118" s="119"/>
      <c r="E1118" s="250"/>
      <c r="F1118" s="171"/>
    </row>
    <row r="1119" spans="1:11" s="18" customFormat="1" x14ac:dyDescent="0.25">
      <c r="A1119" s="21" t="s">
        <v>1164</v>
      </c>
      <c r="B1119" s="48" t="s">
        <v>805</v>
      </c>
      <c r="C1119" s="19" t="s">
        <v>103</v>
      </c>
      <c r="D1119" s="19" t="s">
        <v>804</v>
      </c>
      <c r="E1119" s="269">
        <v>660</v>
      </c>
      <c r="F1119" s="282"/>
    </row>
    <row r="1120" spans="1:11" s="18" customFormat="1" x14ac:dyDescent="0.25">
      <c r="A1120" s="21" t="s">
        <v>1165</v>
      </c>
      <c r="B1120" s="48" t="s">
        <v>806</v>
      </c>
      <c r="C1120" s="19" t="s">
        <v>103</v>
      </c>
      <c r="D1120" s="19" t="s">
        <v>804</v>
      </c>
      <c r="E1120" s="269">
        <v>660</v>
      </c>
      <c r="F1120" s="282"/>
    </row>
    <row r="1121" spans="1:7" s="18" customFormat="1" x14ac:dyDescent="0.25">
      <c r="A1121" s="21" t="s">
        <v>1166</v>
      </c>
      <c r="B1121" s="48" t="s">
        <v>807</v>
      </c>
      <c r="C1121" s="19" t="s">
        <v>103</v>
      </c>
      <c r="D1121" s="19" t="s">
        <v>804</v>
      </c>
      <c r="E1121" s="269">
        <v>706</v>
      </c>
      <c r="F1121" s="282"/>
    </row>
    <row r="1122" spans="1:7" s="20" customFormat="1" x14ac:dyDescent="0.25">
      <c r="A1122" s="21" t="s">
        <v>1167</v>
      </c>
      <c r="B1122" s="48" t="s">
        <v>808</v>
      </c>
      <c r="C1122" s="19" t="s">
        <v>103</v>
      </c>
      <c r="D1122" s="19" t="s">
        <v>804</v>
      </c>
      <c r="E1122" s="249">
        <v>706</v>
      </c>
      <c r="F1122" s="172"/>
    </row>
    <row r="1123" spans="1:7" s="20" customFormat="1" x14ac:dyDescent="0.25">
      <c r="A1123" s="21" t="s">
        <v>1168</v>
      </c>
      <c r="B1123" s="48" t="s">
        <v>809</v>
      </c>
      <c r="C1123" s="19" t="s">
        <v>103</v>
      </c>
      <c r="D1123" s="19" t="s">
        <v>804</v>
      </c>
      <c r="E1123" s="249">
        <v>706</v>
      </c>
      <c r="F1123" s="172"/>
    </row>
    <row r="1124" spans="1:7" s="20" customFormat="1" x14ac:dyDescent="0.25">
      <c r="A1124" s="21" t="s">
        <v>1169</v>
      </c>
      <c r="B1124" s="48" t="s">
        <v>810</v>
      </c>
      <c r="C1124" s="19" t="s">
        <v>103</v>
      </c>
      <c r="D1124" s="19" t="s">
        <v>804</v>
      </c>
      <c r="E1124" s="249">
        <v>706</v>
      </c>
      <c r="F1124" s="172"/>
    </row>
    <row r="1125" spans="1:7" s="20" customFormat="1" x14ac:dyDescent="0.25">
      <c r="A1125" s="21" t="s">
        <v>1170</v>
      </c>
      <c r="B1125" s="48" t="s">
        <v>811</v>
      </c>
      <c r="C1125" s="19" t="s">
        <v>103</v>
      </c>
      <c r="D1125" s="19" t="s">
        <v>804</v>
      </c>
      <c r="E1125" s="249">
        <v>460</v>
      </c>
      <c r="F1125" s="170"/>
    </row>
    <row r="1126" spans="1:7" s="20" customFormat="1" x14ac:dyDescent="0.25">
      <c r="A1126" s="21" t="s">
        <v>1171</v>
      </c>
      <c r="B1126" s="48" t="s">
        <v>812</v>
      </c>
      <c r="C1126" s="19" t="s">
        <v>103</v>
      </c>
      <c r="D1126" s="19" t="s">
        <v>804</v>
      </c>
      <c r="E1126" s="249">
        <v>460</v>
      </c>
      <c r="F1126" s="170"/>
    </row>
    <row r="1127" spans="1:7" s="20" customFormat="1" x14ac:dyDescent="0.25">
      <c r="A1127" s="21" t="s">
        <v>1172</v>
      </c>
      <c r="B1127" s="48" t="s">
        <v>813</v>
      </c>
      <c r="C1127" s="19" t="s">
        <v>103</v>
      </c>
      <c r="D1127" s="19" t="s">
        <v>804</v>
      </c>
      <c r="E1127" s="249">
        <v>520</v>
      </c>
      <c r="F1127" s="170"/>
    </row>
    <row r="1128" spans="1:7" s="20" customFormat="1" x14ac:dyDescent="0.25">
      <c r="A1128" s="21" t="s">
        <v>1173</v>
      </c>
      <c r="B1128" s="48" t="s">
        <v>814</v>
      </c>
      <c r="C1128" s="19" t="s">
        <v>103</v>
      </c>
      <c r="D1128" s="19" t="s">
        <v>804</v>
      </c>
      <c r="E1128" s="249">
        <v>520</v>
      </c>
      <c r="F1128" s="170"/>
    </row>
    <row r="1129" spans="1:7" s="18" customFormat="1" x14ac:dyDescent="0.25">
      <c r="A1129" s="21" t="s">
        <v>1174</v>
      </c>
      <c r="B1129" s="48" t="s">
        <v>1234</v>
      </c>
      <c r="C1129" s="19" t="s">
        <v>103</v>
      </c>
      <c r="D1129" s="19" t="s">
        <v>804</v>
      </c>
      <c r="E1129" s="269">
        <v>850</v>
      </c>
      <c r="F1129" s="280"/>
    </row>
    <row r="1130" spans="1:7" s="20" customFormat="1" x14ac:dyDescent="0.25">
      <c r="A1130" s="21" t="s">
        <v>1175</v>
      </c>
      <c r="B1130" s="48" t="s">
        <v>803</v>
      </c>
      <c r="C1130" s="19" t="s">
        <v>103</v>
      </c>
      <c r="D1130" s="19" t="s">
        <v>804</v>
      </c>
      <c r="E1130" s="249">
        <v>800</v>
      </c>
      <c r="F1130" s="170"/>
    </row>
    <row r="1131" spans="1:7" s="20" customFormat="1" x14ac:dyDescent="0.25">
      <c r="A1131" s="21" t="s">
        <v>1176</v>
      </c>
      <c r="B1131" s="50" t="s">
        <v>902</v>
      </c>
      <c r="C1131" s="19" t="s">
        <v>103</v>
      </c>
      <c r="D1131" s="19" t="s">
        <v>804</v>
      </c>
      <c r="E1131" s="249">
        <v>515</v>
      </c>
      <c r="F1131" s="170"/>
      <c r="G1131" s="190"/>
    </row>
    <row r="1132" spans="1:7" s="20" customFormat="1" x14ac:dyDescent="0.25">
      <c r="A1132" s="14" t="s">
        <v>1177</v>
      </c>
      <c r="B1132" s="251" t="s">
        <v>112</v>
      </c>
      <c r="C1132" s="252"/>
      <c r="D1132" s="119"/>
      <c r="E1132" s="250"/>
      <c r="F1132" s="171"/>
    </row>
    <row r="1133" spans="1:7" s="20" customFormat="1" x14ac:dyDescent="0.25">
      <c r="A1133" s="21" t="s">
        <v>1178</v>
      </c>
      <c r="B1133" s="48" t="s">
        <v>815</v>
      </c>
      <c r="C1133" s="19" t="s">
        <v>103</v>
      </c>
      <c r="D1133" s="19" t="s">
        <v>804</v>
      </c>
      <c r="E1133" s="249">
        <v>35</v>
      </c>
      <c r="F1133" s="173"/>
    </row>
    <row r="1134" spans="1:7" s="20" customFormat="1" x14ac:dyDescent="0.25">
      <c r="A1134" s="21" t="s">
        <v>1179</v>
      </c>
      <c r="B1134" s="48" t="s">
        <v>816</v>
      </c>
      <c r="C1134" s="19" t="s">
        <v>103</v>
      </c>
      <c r="D1134" s="19" t="s">
        <v>804</v>
      </c>
      <c r="E1134" s="249">
        <v>90</v>
      </c>
      <c r="F1134" s="174"/>
    </row>
    <row r="1135" spans="1:7" s="18" customFormat="1" x14ac:dyDescent="0.25">
      <c r="A1135" s="21" t="s">
        <v>1180</v>
      </c>
      <c r="B1135" s="48" t="s">
        <v>1235</v>
      </c>
      <c r="C1135" s="19" t="s">
        <v>103</v>
      </c>
      <c r="D1135" s="19" t="s">
        <v>804</v>
      </c>
      <c r="E1135" s="269">
        <v>50</v>
      </c>
      <c r="F1135" s="281"/>
    </row>
    <row r="1136" spans="1:7" s="20" customFormat="1" x14ac:dyDescent="0.25">
      <c r="A1136" s="21" t="s">
        <v>1181</v>
      </c>
      <c r="B1136" s="48" t="s">
        <v>263</v>
      </c>
      <c r="C1136" s="19" t="s">
        <v>103</v>
      </c>
      <c r="D1136" s="19" t="s">
        <v>804</v>
      </c>
      <c r="E1136" s="249">
        <v>150</v>
      </c>
      <c r="F1136" s="173"/>
    </row>
    <row r="1137" spans="1:15" s="20" customFormat="1" x14ac:dyDescent="0.25">
      <c r="A1137" s="21" t="s">
        <v>1182</v>
      </c>
      <c r="B1137" s="48" t="s">
        <v>817</v>
      </c>
      <c r="C1137" s="19" t="s">
        <v>103</v>
      </c>
      <c r="D1137" s="19" t="s">
        <v>804</v>
      </c>
      <c r="E1137" s="249">
        <v>150</v>
      </c>
      <c r="F1137" s="170"/>
    </row>
    <row r="1138" spans="1:15" s="18" customFormat="1" x14ac:dyDescent="0.25">
      <c r="A1138" s="21" t="s">
        <v>1183</v>
      </c>
      <c r="B1138" s="48" t="s">
        <v>818</v>
      </c>
      <c r="C1138" s="19" t="s">
        <v>103</v>
      </c>
      <c r="D1138" s="19" t="s">
        <v>804</v>
      </c>
      <c r="E1138" s="249">
        <v>150</v>
      </c>
      <c r="F1138" s="170"/>
      <c r="G1138" s="20"/>
      <c r="H1138" s="20"/>
      <c r="I1138" s="22"/>
      <c r="J1138" s="94"/>
      <c r="K1138" s="24"/>
      <c r="L1138" s="24"/>
      <c r="M1138" s="24"/>
      <c r="N1138" s="24"/>
      <c r="O1138" s="24"/>
    </row>
    <row r="1139" spans="1:15" s="18" customFormat="1" x14ac:dyDescent="0.25">
      <c r="A1139" s="14" t="s">
        <v>1184</v>
      </c>
      <c r="B1139" s="251" t="s">
        <v>162</v>
      </c>
      <c r="C1139" s="252"/>
      <c r="D1139" s="119"/>
      <c r="E1139" s="250"/>
      <c r="F1139" s="171"/>
      <c r="G1139" s="20"/>
      <c r="H1139" s="20"/>
      <c r="I1139" s="22"/>
      <c r="J1139" s="94"/>
      <c r="K1139" s="24"/>
      <c r="L1139" s="24"/>
      <c r="M1139" s="24"/>
      <c r="N1139" s="24"/>
      <c r="O1139" s="24"/>
    </row>
    <row r="1140" spans="1:15" s="18" customFormat="1" ht="15" customHeight="1" x14ac:dyDescent="0.25">
      <c r="A1140" s="21" t="s">
        <v>1185</v>
      </c>
      <c r="B1140" s="48" t="s">
        <v>163</v>
      </c>
      <c r="C1140" s="19" t="s">
        <v>103</v>
      </c>
      <c r="D1140" s="19" t="s">
        <v>804</v>
      </c>
      <c r="E1140" s="249">
        <v>45</v>
      </c>
      <c r="F1140" s="170"/>
      <c r="G1140" s="20"/>
      <c r="H1140" s="20"/>
      <c r="I1140" s="22"/>
      <c r="J1140" s="94"/>
      <c r="K1140" s="24"/>
      <c r="L1140" s="24"/>
      <c r="M1140" s="24"/>
      <c r="N1140" s="24"/>
      <c r="O1140" s="24"/>
    </row>
    <row r="1141" spans="1:15" s="24" customFormat="1" ht="15" customHeight="1" x14ac:dyDescent="0.25">
      <c r="A1141" s="21" t="s">
        <v>1186</v>
      </c>
      <c r="B1141" s="48" t="s">
        <v>164</v>
      </c>
      <c r="C1141" s="19" t="s">
        <v>103</v>
      </c>
      <c r="D1141" s="19" t="s">
        <v>804</v>
      </c>
      <c r="E1141" s="249">
        <v>45</v>
      </c>
      <c r="F1141" s="170"/>
      <c r="G1141" s="20"/>
      <c r="H1141" s="20"/>
      <c r="I1141" s="28"/>
      <c r="J1141" s="96"/>
    </row>
    <row r="1142" spans="1:15" s="24" customFormat="1" ht="15" customHeight="1" x14ac:dyDescent="0.25">
      <c r="A1142" s="21" t="s">
        <v>1187</v>
      </c>
      <c r="B1142" s="48" t="s">
        <v>165</v>
      </c>
      <c r="C1142" s="19" t="s">
        <v>103</v>
      </c>
      <c r="D1142" s="19" t="s">
        <v>804</v>
      </c>
      <c r="E1142" s="249">
        <v>45</v>
      </c>
      <c r="F1142" s="170"/>
      <c r="G1142" s="20"/>
      <c r="H1142" s="20"/>
      <c r="I1142" s="28"/>
      <c r="J1142" s="96"/>
    </row>
    <row r="1143" spans="1:15" s="24" customFormat="1" ht="15" customHeight="1" x14ac:dyDescent="0.25">
      <c r="A1143" s="21" t="s">
        <v>1188</v>
      </c>
      <c r="B1143" s="48" t="s">
        <v>819</v>
      </c>
      <c r="C1143" s="19" t="s">
        <v>103</v>
      </c>
      <c r="D1143" s="19" t="s">
        <v>804</v>
      </c>
      <c r="E1143" s="249">
        <v>45</v>
      </c>
      <c r="F1143" s="170"/>
      <c r="G1143" s="20"/>
      <c r="H1143" s="20"/>
      <c r="I1143" s="28"/>
      <c r="J1143" s="96"/>
    </row>
    <row r="1144" spans="1:15" s="24" customFormat="1" ht="15" customHeight="1" x14ac:dyDescent="0.25">
      <c r="A1144" s="21" t="s">
        <v>1189</v>
      </c>
      <c r="B1144" s="48" t="s">
        <v>820</v>
      </c>
      <c r="C1144" s="19" t="s">
        <v>103</v>
      </c>
      <c r="D1144" s="19" t="s">
        <v>804</v>
      </c>
      <c r="E1144" s="249">
        <v>45</v>
      </c>
      <c r="F1144" s="170"/>
      <c r="G1144" s="20"/>
      <c r="H1144" s="20"/>
      <c r="I1144" s="28"/>
      <c r="J1144" s="96"/>
    </row>
    <row r="1145" spans="1:15" s="18" customFormat="1" ht="15" customHeight="1" x14ac:dyDescent="0.25">
      <c r="A1145" s="21" t="s">
        <v>1190</v>
      </c>
      <c r="B1145" s="48" t="s">
        <v>821</v>
      </c>
      <c r="C1145" s="19" t="s">
        <v>103</v>
      </c>
      <c r="D1145" s="19" t="s">
        <v>804</v>
      </c>
      <c r="E1145" s="249">
        <v>45</v>
      </c>
      <c r="F1145" s="170"/>
      <c r="G1145" s="20"/>
      <c r="H1145" s="20"/>
      <c r="I1145" s="28"/>
      <c r="J1145" s="96"/>
      <c r="K1145" s="24"/>
      <c r="L1145" s="24"/>
      <c r="M1145" s="24"/>
      <c r="N1145" s="24"/>
      <c r="O1145" s="24"/>
    </row>
    <row r="1146" spans="1:15" s="18" customFormat="1" ht="15" customHeight="1" x14ac:dyDescent="0.25">
      <c r="A1146" s="21" t="s">
        <v>1191</v>
      </c>
      <c r="B1146" s="48" t="s">
        <v>166</v>
      </c>
      <c r="C1146" s="19" t="s">
        <v>103</v>
      </c>
      <c r="D1146" s="19" t="s">
        <v>804</v>
      </c>
      <c r="E1146" s="249">
        <v>55</v>
      </c>
      <c r="F1146" s="170"/>
      <c r="G1146" s="20"/>
      <c r="H1146" s="20"/>
      <c r="I1146" s="28"/>
      <c r="J1146" s="96"/>
      <c r="K1146" s="24"/>
      <c r="L1146" s="24"/>
      <c r="M1146" s="24"/>
      <c r="N1146" s="24"/>
      <c r="O1146" s="24"/>
    </row>
    <row r="1147" spans="1:15" s="18" customFormat="1" x14ac:dyDescent="0.25">
      <c r="A1147" s="21" t="s">
        <v>1192</v>
      </c>
      <c r="B1147" s="48" t="s">
        <v>822</v>
      </c>
      <c r="C1147" s="19" t="s">
        <v>103</v>
      </c>
      <c r="D1147" s="19" t="s">
        <v>804</v>
      </c>
      <c r="E1147" s="249">
        <v>12</v>
      </c>
      <c r="F1147" s="170"/>
      <c r="G1147" s="20"/>
      <c r="H1147" s="20"/>
      <c r="I1147" s="22"/>
      <c r="J1147" s="94"/>
      <c r="K1147" s="24"/>
      <c r="L1147" s="24"/>
      <c r="M1147" s="24"/>
      <c r="N1147" s="24"/>
      <c r="O1147" s="24"/>
    </row>
    <row r="1148" spans="1:15" s="18" customFormat="1" x14ac:dyDescent="0.25">
      <c r="A1148" s="21" t="s">
        <v>1193</v>
      </c>
      <c r="B1148" s="48" t="s">
        <v>823</v>
      </c>
      <c r="C1148" s="19" t="s">
        <v>103</v>
      </c>
      <c r="D1148" s="19" t="s">
        <v>804</v>
      </c>
      <c r="E1148" s="249">
        <v>12</v>
      </c>
      <c r="F1148" s="170"/>
      <c r="G1148" s="20"/>
      <c r="H1148" s="20"/>
      <c r="I1148" s="22"/>
      <c r="J1148" s="94"/>
      <c r="K1148" s="24"/>
      <c r="L1148" s="24"/>
      <c r="M1148" s="24"/>
      <c r="N1148" s="24"/>
      <c r="O1148" s="24"/>
    </row>
    <row r="1149" spans="1:15" s="24" customFormat="1" x14ac:dyDescent="0.25">
      <c r="A1149" s="21" t="s">
        <v>1194</v>
      </c>
      <c r="B1149" s="48" t="s">
        <v>824</v>
      </c>
      <c r="C1149" s="19" t="s">
        <v>103</v>
      </c>
      <c r="D1149" s="19" t="s">
        <v>804</v>
      </c>
      <c r="E1149" s="249">
        <v>12</v>
      </c>
      <c r="F1149" s="170"/>
      <c r="G1149" s="20"/>
      <c r="H1149" s="20"/>
      <c r="I1149" s="3"/>
      <c r="J1149" s="94"/>
    </row>
    <row r="1150" spans="1:15" s="24" customFormat="1" x14ac:dyDescent="0.25">
      <c r="A1150" s="21" t="s">
        <v>1195</v>
      </c>
      <c r="B1150" s="48" t="s">
        <v>825</v>
      </c>
      <c r="C1150" s="19" t="s">
        <v>103</v>
      </c>
      <c r="D1150" s="19" t="s">
        <v>804</v>
      </c>
      <c r="E1150" s="249">
        <v>12</v>
      </c>
      <c r="F1150" s="170"/>
      <c r="G1150" s="20"/>
      <c r="H1150" s="20"/>
      <c r="I1150" s="22"/>
      <c r="J1150" s="94"/>
    </row>
    <row r="1151" spans="1:15" s="24" customFormat="1" x14ac:dyDescent="0.25">
      <c r="A1151" s="21" t="s">
        <v>1196</v>
      </c>
      <c r="B1151" s="48" t="s">
        <v>826</v>
      </c>
      <c r="C1151" s="19" t="s">
        <v>103</v>
      </c>
      <c r="D1151" s="19" t="s">
        <v>804</v>
      </c>
      <c r="E1151" s="249">
        <v>12</v>
      </c>
      <c r="F1151" s="170"/>
      <c r="G1151" s="20"/>
      <c r="H1151" s="20"/>
      <c r="I1151" s="22"/>
      <c r="J1151" s="94"/>
    </row>
    <row r="1152" spans="1:15" s="24" customFormat="1" x14ac:dyDescent="0.25">
      <c r="A1152" s="21" t="s">
        <v>1197</v>
      </c>
      <c r="B1152" s="48" t="s">
        <v>827</v>
      </c>
      <c r="C1152" s="19" t="s">
        <v>103</v>
      </c>
      <c r="D1152" s="19" t="s">
        <v>804</v>
      </c>
      <c r="E1152" s="249">
        <v>12</v>
      </c>
      <c r="F1152" s="170"/>
      <c r="G1152" s="20"/>
      <c r="H1152" s="20"/>
      <c r="I1152" s="28"/>
      <c r="J1152" s="96"/>
    </row>
    <row r="1153" spans="1:17" s="24" customFormat="1" x14ac:dyDescent="0.25">
      <c r="A1153" s="21" t="s">
        <v>1198</v>
      </c>
      <c r="B1153" s="48" t="s">
        <v>828</v>
      </c>
      <c r="C1153" s="19" t="s">
        <v>103</v>
      </c>
      <c r="D1153" s="19" t="s">
        <v>804</v>
      </c>
      <c r="E1153" s="249">
        <v>12</v>
      </c>
      <c r="F1153" s="170"/>
      <c r="G1153" s="20"/>
      <c r="H1153" s="20"/>
      <c r="I1153" s="28"/>
      <c r="J1153" s="96"/>
    </row>
    <row r="1154" spans="1:17" s="24" customFormat="1" x14ac:dyDescent="0.25">
      <c r="A1154" s="21" t="s">
        <v>1199</v>
      </c>
      <c r="B1154" s="50" t="s">
        <v>845</v>
      </c>
      <c r="C1154" s="19" t="s">
        <v>103</v>
      </c>
      <c r="D1154" s="19" t="s">
        <v>804</v>
      </c>
      <c r="E1154" s="249">
        <v>22</v>
      </c>
      <c r="F1154" s="170"/>
      <c r="G1154" s="20"/>
      <c r="H1154" s="20"/>
      <c r="I1154" s="28"/>
      <c r="J1154" s="96"/>
    </row>
    <row r="1155" spans="1:17" s="18" customFormat="1" x14ac:dyDescent="0.25">
      <c r="A1155" s="14" t="s">
        <v>1200</v>
      </c>
      <c r="B1155" s="251" t="s">
        <v>829</v>
      </c>
      <c r="C1155" s="252"/>
      <c r="D1155" s="119"/>
      <c r="E1155" s="250"/>
      <c r="F1155" s="171"/>
      <c r="G1155" s="20"/>
      <c r="H1155" s="20"/>
      <c r="I1155" s="28"/>
      <c r="J1155" s="96"/>
      <c r="K1155" s="24"/>
      <c r="L1155" s="24"/>
      <c r="M1155" s="24"/>
      <c r="N1155" s="24"/>
      <c r="O1155" s="24"/>
    </row>
    <row r="1156" spans="1:17" s="18" customFormat="1" x14ac:dyDescent="0.25">
      <c r="A1156" s="21" t="s">
        <v>1201</v>
      </c>
      <c r="B1156" s="48" t="s">
        <v>830</v>
      </c>
      <c r="C1156" s="19" t="s">
        <v>103</v>
      </c>
      <c r="D1156" s="19" t="s">
        <v>804</v>
      </c>
      <c r="E1156" s="249">
        <v>50</v>
      </c>
      <c r="F1156" s="170"/>
      <c r="G1156" s="20"/>
      <c r="H1156" s="20"/>
      <c r="I1156" s="28"/>
      <c r="J1156" s="96"/>
      <c r="K1156" s="24"/>
      <c r="L1156" s="24"/>
      <c r="M1156" s="24"/>
      <c r="N1156" s="24"/>
      <c r="O1156" s="24"/>
    </row>
    <row r="1157" spans="1:17" s="24" customFormat="1" x14ac:dyDescent="0.25">
      <c r="A1157" s="21" t="s">
        <v>1202</v>
      </c>
      <c r="B1157" s="48" t="s">
        <v>831</v>
      </c>
      <c r="C1157" s="19" t="s">
        <v>103</v>
      </c>
      <c r="D1157" s="19" t="s">
        <v>804</v>
      </c>
      <c r="E1157" s="249">
        <v>55</v>
      </c>
      <c r="F1157" s="170"/>
      <c r="G1157" s="20"/>
      <c r="H1157" s="20"/>
      <c r="I1157" s="96"/>
      <c r="J1157" s="96"/>
    </row>
    <row r="1158" spans="1:17" s="18" customFormat="1" x14ac:dyDescent="0.25">
      <c r="A1158" s="21" t="s">
        <v>1203</v>
      </c>
      <c r="B1158" s="48" t="s">
        <v>832</v>
      </c>
      <c r="C1158" s="19" t="s">
        <v>103</v>
      </c>
      <c r="D1158" s="19" t="s">
        <v>804</v>
      </c>
      <c r="E1158" s="249">
        <v>60</v>
      </c>
      <c r="F1158" s="170"/>
      <c r="G1158" s="20"/>
      <c r="H1158" s="20"/>
      <c r="I1158" s="96"/>
      <c r="J1158" s="96"/>
      <c r="K1158" s="24"/>
      <c r="L1158" s="24"/>
      <c r="M1158" s="24"/>
      <c r="N1158" s="24"/>
      <c r="O1158" s="24"/>
    </row>
    <row r="1159" spans="1:17" s="20" customFormat="1" x14ac:dyDescent="0.25">
      <c r="A1159" s="21" t="s">
        <v>1204</v>
      </c>
      <c r="B1159" s="48" t="s">
        <v>833</v>
      </c>
      <c r="C1159" s="19" t="s">
        <v>103</v>
      </c>
      <c r="D1159" s="19" t="s">
        <v>804</v>
      </c>
      <c r="E1159" s="249">
        <v>45</v>
      </c>
      <c r="F1159" s="170"/>
      <c r="I1159" s="96"/>
      <c r="J1159" s="96"/>
      <c r="K1159" s="24"/>
      <c r="L1159" s="24"/>
      <c r="M1159" s="24"/>
      <c r="N1159" s="24"/>
      <c r="O1159" s="24"/>
      <c r="P1159" s="18"/>
      <c r="Q1159" s="18"/>
    </row>
    <row r="1160" spans="1:17" s="20" customFormat="1" x14ac:dyDescent="0.25">
      <c r="A1160" s="21" t="s">
        <v>1205</v>
      </c>
      <c r="B1160" s="48" t="s">
        <v>834</v>
      </c>
      <c r="C1160" s="19" t="s">
        <v>103</v>
      </c>
      <c r="D1160" s="19" t="s">
        <v>804</v>
      </c>
      <c r="E1160" s="249">
        <v>50</v>
      </c>
      <c r="F1160" s="170"/>
      <c r="I1160" s="96"/>
      <c r="J1160" s="96"/>
      <c r="K1160" s="24"/>
      <c r="L1160" s="24"/>
      <c r="M1160" s="24"/>
      <c r="N1160" s="24"/>
      <c r="O1160" s="24"/>
      <c r="P1160" s="18"/>
      <c r="Q1160" s="18"/>
    </row>
    <row r="1161" spans="1:17" s="20" customFormat="1" x14ac:dyDescent="0.25">
      <c r="A1161" s="21" t="s">
        <v>1206</v>
      </c>
      <c r="B1161" s="48" t="s">
        <v>835</v>
      </c>
      <c r="C1161" s="19" t="s">
        <v>103</v>
      </c>
      <c r="D1161" s="19" t="s">
        <v>804</v>
      </c>
      <c r="E1161" s="249">
        <v>55</v>
      </c>
      <c r="F1161" s="170"/>
      <c r="I1161" s="111"/>
      <c r="J1161" s="94"/>
      <c r="K1161" s="24"/>
      <c r="L1161" s="24"/>
      <c r="M1161" s="24"/>
      <c r="N1161" s="24"/>
      <c r="O1161" s="24"/>
      <c r="P1161" s="18"/>
      <c r="Q1161" s="18"/>
    </row>
    <row r="1162" spans="1:17" s="20" customFormat="1" x14ac:dyDescent="0.25">
      <c r="A1162" s="14" t="s">
        <v>1207</v>
      </c>
      <c r="B1162" s="251" t="s">
        <v>836</v>
      </c>
      <c r="C1162" s="252"/>
      <c r="D1162" s="119"/>
      <c r="E1162" s="250"/>
      <c r="F1162" s="171"/>
      <c r="I1162" s="111"/>
      <c r="J1162" s="94"/>
      <c r="K1162" s="24"/>
      <c r="L1162" s="24"/>
      <c r="M1162" s="24"/>
      <c r="N1162" s="24"/>
      <c r="O1162" s="24"/>
      <c r="P1162" s="18"/>
      <c r="Q1162" s="18"/>
    </row>
    <row r="1163" spans="1:17" s="18" customFormat="1" x14ac:dyDescent="0.25">
      <c r="A1163" s="21" t="s">
        <v>1208</v>
      </c>
      <c r="B1163" s="48" t="s">
        <v>838</v>
      </c>
      <c r="C1163" s="19" t="s">
        <v>103</v>
      </c>
      <c r="D1163" s="19" t="s">
        <v>804</v>
      </c>
      <c r="E1163" s="269">
        <v>60</v>
      </c>
      <c r="F1163" s="280"/>
      <c r="I1163" s="112"/>
      <c r="J1163" s="94"/>
      <c r="K1163" s="24"/>
      <c r="L1163" s="24"/>
      <c r="M1163" s="24"/>
      <c r="N1163" s="24"/>
      <c r="O1163" s="24"/>
    </row>
    <row r="1164" spans="1:17" s="18" customFormat="1" x14ac:dyDescent="0.25">
      <c r="A1164" s="21" t="s">
        <v>1209</v>
      </c>
      <c r="B1164" s="48" t="s">
        <v>839</v>
      </c>
      <c r="C1164" s="19" t="s">
        <v>103</v>
      </c>
      <c r="D1164" s="19" t="s">
        <v>804</v>
      </c>
      <c r="E1164" s="269">
        <v>55</v>
      </c>
      <c r="F1164" s="280"/>
      <c r="I1164" s="112"/>
      <c r="J1164" s="94"/>
      <c r="K1164" s="24"/>
      <c r="L1164" s="24"/>
    </row>
    <row r="1165" spans="1:17" s="18" customFormat="1" x14ac:dyDescent="0.25">
      <c r="A1165" s="21" t="s">
        <v>1210</v>
      </c>
      <c r="B1165" s="48" t="s">
        <v>840</v>
      </c>
      <c r="C1165" s="19" t="s">
        <v>103</v>
      </c>
      <c r="D1165" s="19" t="s">
        <v>804</v>
      </c>
      <c r="E1165" s="269">
        <v>55</v>
      </c>
      <c r="F1165" s="280"/>
      <c r="I1165" s="112"/>
      <c r="J1165" s="94"/>
      <c r="K1165" s="24"/>
      <c r="L1165" s="24"/>
    </row>
    <row r="1166" spans="1:17" s="20" customFormat="1" x14ac:dyDescent="0.25">
      <c r="A1166" s="14" t="s">
        <v>1211</v>
      </c>
      <c r="B1166" s="251" t="s">
        <v>837</v>
      </c>
      <c r="C1166" s="252"/>
      <c r="D1166" s="119"/>
      <c r="E1166" s="250"/>
      <c r="F1166" s="171"/>
      <c r="I1166" s="111"/>
      <c r="J1166" s="94"/>
      <c r="K1166" s="24"/>
      <c r="L1166" s="24"/>
    </row>
    <row r="1167" spans="1:17" s="20" customFormat="1" x14ac:dyDescent="0.25">
      <c r="A1167" s="21" t="s">
        <v>1212</v>
      </c>
      <c r="B1167" s="48" t="s">
        <v>841</v>
      </c>
      <c r="C1167" s="19" t="s">
        <v>103</v>
      </c>
      <c r="D1167" s="19" t="s">
        <v>804</v>
      </c>
      <c r="E1167" s="249">
        <v>200</v>
      </c>
      <c r="F1167" s="170"/>
      <c r="I1167" s="111"/>
      <c r="J1167" s="94"/>
      <c r="K1167" s="24"/>
      <c r="L1167" s="24"/>
    </row>
    <row r="1168" spans="1:17" s="20" customFormat="1" x14ac:dyDescent="0.25">
      <c r="A1168" s="21" t="s">
        <v>1213</v>
      </c>
      <c r="B1168" s="48" t="s">
        <v>842</v>
      </c>
      <c r="C1168" s="19" t="s">
        <v>103</v>
      </c>
      <c r="D1168" s="19" t="s">
        <v>804</v>
      </c>
      <c r="E1168" s="249">
        <v>200</v>
      </c>
      <c r="F1168" s="170"/>
      <c r="I1168" s="111"/>
      <c r="J1168" s="94"/>
      <c r="K1168" s="24"/>
      <c r="L1168" s="24"/>
    </row>
    <row r="1169" spans="1:17" s="20" customFormat="1" x14ac:dyDescent="0.25">
      <c r="A1169" s="21" t="s">
        <v>1214</v>
      </c>
      <c r="B1169" s="48" t="s">
        <v>843</v>
      </c>
      <c r="C1169" s="19" t="s">
        <v>103</v>
      </c>
      <c r="D1169" s="19" t="s">
        <v>804</v>
      </c>
      <c r="E1169" s="249">
        <v>200</v>
      </c>
      <c r="F1169" s="170"/>
      <c r="I1169" s="111"/>
      <c r="K1169" s="24"/>
      <c r="L1169" s="24"/>
    </row>
    <row r="1170" spans="1:17" s="20" customFormat="1" x14ac:dyDescent="0.25">
      <c r="A1170" s="1"/>
      <c r="B1170" s="169"/>
      <c r="C1170" s="1"/>
      <c r="D1170" s="33"/>
      <c r="E1170" s="28"/>
      <c r="F1170" s="22"/>
      <c r="G1170" s="67"/>
      <c r="H1170" s="22"/>
      <c r="I1170" s="111"/>
      <c r="K1170" s="24"/>
      <c r="L1170" s="24"/>
    </row>
    <row r="1171" spans="1:17" s="4" customFormat="1" x14ac:dyDescent="0.25">
      <c r="A1171" s="14">
        <v>20</v>
      </c>
      <c r="B1171" s="168" t="s">
        <v>101</v>
      </c>
      <c r="C1171" s="25"/>
      <c r="D1171" s="37"/>
      <c r="E1171" s="26"/>
      <c r="F1171" s="178" t="s">
        <v>361</v>
      </c>
      <c r="G1171" s="178"/>
      <c r="H1171" s="178" t="s">
        <v>643</v>
      </c>
      <c r="I1171" s="67"/>
      <c r="K1171" s="24"/>
      <c r="L1171" s="24"/>
      <c r="M1171" s="110"/>
      <c r="N1171" s="110"/>
      <c r="O1171" s="110"/>
    </row>
    <row r="1172" spans="1:17" s="20" customFormat="1" x14ac:dyDescent="0.25">
      <c r="A1172" s="14" t="s">
        <v>1218</v>
      </c>
      <c r="B1172" s="102" t="s">
        <v>293</v>
      </c>
      <c r="C1172" s="44"/>
      <c r="D1172" s="45"/>
      <c r="E1172" s="46"/>
      <c r="F1172" s="22"/>
      <c r="G1172" s="22"/>
      <c r="H1172" s="22"/>
      <c r="I1172" s="67"/>
      <c r="J1172" s="94"/>
      <c r="K1172" s="24"/>
      <c r="L1172" s="24"/>
      <c r="M1172" s="24"/>
      <c r="N1172" s="24"/>
      <c r="O1172" s="24"/>
      <c r="P1172" s="18"/>
      <c r="Q1172" s="18"/>
    </row>
    <row r="1173" spans="1:17" s="20" customFormat="1" x14ac:dyDescent="0.25">
      <c r="A1173" s="21" t="s">
        <v>1219</v>
      </c>
      <c r="B1173" s="48" t="s">
        <v>106</v>
      </c>
      <c r="C1173" s="21" t="s">
        <v>107</v>
      </c>
      <c r="D1173" s="19" t="s">
        <v>108</v>
      </c>
      <c r="E1173" s="23" t="s">
        <v>96</v>
      </c>
      <c r="F1173" s="22"/>
      <c r="G1173" s="22"/>
      <c r="H1173" s="22"/>
      <c r="I1173" s="67"/>
      <c r="J1173" s="94"/>
      <c r="K1173" s="24"/>
      <c r="L1173" s="24"/>
      <c r="M1173" s="24"/>
      <c r="N1173" s="24"/>
      <c r="O1173" s="24"/>
      <c r="P1173" s="18"/>
      <c r="Q1173" s="18"/>
    </row>
    <row r="1174" spans="1:17" s="20" customFormat="1" x14ac:dyDescent="0.25">
      <c r="A1174" s="21" t="s">
        <v>1220</v>
      </c>
      <c r="B1174" s="48" t="s">
        <v>109</v>
      </c>
      <c r="C1174" s="21" t="s">
        <v>110</v>
      </c>
      <c r="D1174" s="19" t="s">
        <v>111</v>
      </c>
      <c r="E1174" s="23" t="s">
        <v>96</v>
      </c>
      <c r="F1174" s="22"/>
      <c r="G1174" s="22"/>
      <c r="H1174" s="3"/>
      <c r="I1174" s="67"/>
      <c r="J1174" s="94"/>
      <c r="K1174" s="24"/>
      <c r="L1174" s="24"/>
      <c r="M1174" s="24"/>
      <c r="N1174" s="24"/>
      <c r="O1174" s="24"/>
      <c r="P1174" s="18"/>
      <c r="Q1174" s="18"/>
    </row>
    <row r="1175" spans="1:17" s="20" customFormat="1" x14ac:dyDescent="0.25">
      <c r="A1175" s="21" t="s">
        <v>1221</v>
      </c>
      <c r="B1175" s="48" t="s">
        <v>281</v>
      </c>
      <c r="C1175" s="21" t="s">
        <v>50</v>
      </c>
      <c r="D1175" s="19" t="s">
        <v>50</v>
      </c>
      <c r="E1175" s="360">
        <v>1980</v>
      </c>
      <c r="F1175" s="29"/>
      <c r="G1175" s="267"/>
      <c r="H1175" s="166"/>
      <c r="I1175" s="67"/>
      <c r="J1175" s="94"/>
      <c r="K1175" s="24"/>
      <c r="L1175" s="24"/>
      <c r="M1175" s="24"/>
      <c r="N1175" s="24"/>
      <c r="O1175" s="24"/>
      <c r="P1175" s="18"/>
      <c r="Q1175" s="18"/>
    </row>
    <row r="1176" spans="1:17" s="20" customFormat="1" x14ac:dyDescent="0.25">
      <c r="A1176" s="21" t="s">
        <v>1222</v>
      </c>
      <c r="B1176" s="48" t="s">
        <v>282</v>
      </c>
      <c r="C1176" s="21" t="s">
        <v>50</v>
      </c>
      <c r="D1176" s="19" t="s">
        <v>50</v>
      </c>
      <c r="E1176" s="360">
        <v>2700</v>
      </c>
      <c r="F1176" s="29"/>
      <c r="G1176" s="267"/>
      <c r="H1176" s="166"/>
      <c r="I1176" s="67"/>
      <c r="J1176" s="94"/>
      <c r="K1176" s="24"/>
      <c r="L1176" s="24"/>
      <c r="M1176" s="24"/>
      <c r="N1176" s="24"/>
      <c r="O1176" s="24"/>
      <c r="P1176" s="18"/>
      <c r="Q1176" s="18"/>
    </row>
    <row r="1177" spans="1:17" s="20" customFormat="1" x14ac:dyDescent="0.25">
      <c r="A1177" s="21" t="s">
        <v>1223</v>
      </c>
      <c r="B1177" s="48" t="s">
        <v>283</v>
      </c>
      <c r="C1177" s="21" t="s">
        <v>50</v>
      </c>
      <c r="D1177" s="19" t="s">
        <v>50</v>
      </c>
      <c r="E1177" s="360">
        <v>2000</v>
      </c>
      <c r="F1177" s="29"/>
      <c r="G1177" s="267"/>
      <c r="H1177" s="166"/>
      <c r="I1177" s="67"/>
      <c r="J1177" s="94"/>
      <c r="K1177" s="24"/>
      <c r="L1177" s="24"/>
      <c r="M1177" s="24"/>
      <c r="N1177" s="24"/>
      <c r="O1177" s="24"/>
      <c r="P1177" s="18"/>
      <c r="Q1177" s="18"/>
    </row>
    <row r="1178" spans="1:17" s="20" customFormat="1" x14ac:dyDescent="0.25">
      <c r="A1178" s="21" t="s">
        <v>1224</v>
      </c>
      <c r="B1178" s="48" t="s">
        <v>284</v>
      </c>
      <c r="C1178" s="21" t="s">
        <v>50</v>
      </c>
      <c r="D1178" s="19" t="s">
        <v>50</v>
      </c>
      <c r="E1178" s="360">
        <v>3050</v>
      </c>
      <c r="F1178" s="29"/>
      <c r="G1178" s="267"/>
      <c r="H1178" s="166"/>
      <c r="I1178" s="67"/>
      <c r="J1178" s="94"/>
      <c r="K1178" s="24"/>
      <c r="L1178" s="24"/>
      <c r="M1178" s="24"/>
      <c r="N1178" s="24"/>
      <c r="O1178" s="24"/>
      <c r="P1178" s="18"/>
      <c r="Q1178" s="18"/>
    </row>
    <row r="1179" spans="1:17" s="279" customFormat="1" x14ac:dyDescent="0.25">
      <c r="A1179" s="21" t="s">
        <v>1254</v>
      </c>
      <c r="B1179" s="48" t="s">
        <v>302</v>
      </c>
      <c r="C1179" s="21" t="s">
        <v>46</v>
      </c>
      <c r="D1179" s="19" t="s">
        <v>46</v>
      </c>
      <c r="E1179" s="269">
        <v>6440</v>
      </c>
      <c r="F1179" s="22"/>
      <c r="G1179" s="22"/>
      <c r="H1179" s="28"/>
      <c r="I1179" s="67"/>
      <c r="J1179" s="94"/>
      <c r="K1179" s="24"/>
      <c r="L1179" s="24"/>
      <c r="M1179" s="24"/>
      <c r="N1179" s="24"/>
      <c r="O1179" s="24"/>
      <c r="P1179" s="24"/>
      <c r="Q1179" s="24"/>
    </row>
    <row r="1180" spans="1:17" s="20" customFormat="1" x14ac:dyDescent="0.25">
      <c r="A1180" s="21" t="s">
        <v>1255</v>
      </c>
      <c r="B1180" s="48" t="s">
        <v>296</v>
      </c>
      <c r="C1180" s="21" t="s">
        <v>46</v>
      </c>
      <c r="D1180" s="19" t="s">
        <v>46</v>
      </c>
      <c r="E1180" s="269">
        <v>1200</v>
      </c>
      <c r="F1180" s="22"/>
      <c r="G1180" s="22"/>
      <c r="H1180" s="28"/>
      <c r="I1180" s="67"/>
      <c r="J1180" s="94"/>
      <c r="K1180" s="24"/>
      <c r="L1180" s="24"/>
      <c r="M1180" s="24"/>
      <c r="N1180" s="24"/>
      <c r="O1180" s="24"/>
      <c r="P1180" s="18"/>
      <c r="Q1180" s="18"/>
    </row>
    <row r="1181" spans="1:17" s="20" customFormat="1" x14ac:dyDescent="0.25">
      <c r="A1181" s="21" t="s">
        <v>1256</v>
      </c>
      <c r="B1181" s="48" t="s">
        <v>297</v>
      </c>
      <c r="C1181" s="21" t="s">
        <v>46</v>
      </c>
      <c r="D1181" s="19" t="s">
        <v>46</v>
      </c>
      <c r="E1181" s="269">
        <v>600</v>
      </c>
      <c r="F1181" s="22"/>
      <c r="G1181" s="22"/>
      <c r="H1181" s="28"/>
      <c r="I1181" s="67"/>
      <c r="J1181" s="94"/>
      <c r="K1181" s="24"/>
      <c r="L1181" s="24"/>
      <c r="M1181" s="24"/>
      <c r="N1181" s="24"/>
      <c r="O1181" s="24"/>
      <c r="P1181" s="18"/>
      <c r="Q1181" s="18"/>
    </row>
    <row r="1182" spans="1:17" s="20" customFormat="1" x14ac:dyDescent="0.25">
      <c r="A1182" s="21" t="s">
        <v>1257</v>
      </c>
      <c r="B1182" s="48" t="s">
        <v>387</v>
      </c>
      <c r="C1182" s="21" t="s">
        <v>99</v>
      </c>
      <c r="D1182" s="19" t="s">
        <v>274</v>
      </c>
      <c r="E1182" s="269">
        <v>1200</v>
      </c>
      <c r="F1182" s="22"/>
      <c r="G1182" s="22"/>
      <c r="H1182" s="28"/>
      <c r="I1182" s="67"/>
      <c r="J1182" s="94"/>
      <c r="K1182" s="24"/>
      <c r="L1182" s="24"/>
      <c r="M1182" s="24"/>
      <c r="N1182" s="24"/>
      <c r="O1182" s="24"/>
      <c r="P1182" s="18"/>
      <c r="Q1182" s="18"/>
    </row>
    <row r="1183" spans="1:17" x14ac:dyDescent="0.25">
      <c r="A1183" s="21" t="s">
        <v>1258</v>
      </c>
      <c r="B1183" s="48" t="s">
        <v>682</v>
      </c>
      <c r="C1183" s="21" t="s">
        <v>39</v>
      </c>
      <c r="D1183" s="19" t="s">
        <v>39</v>
      </c>
      <c r="E1183" s="269">
        <v>2200</v>
      </c>
    </row>
    <row r="1184" spans="1:17" x14ac:dyDescent="0.25">
      <c r="A1184" s="21" t="s">
        <v>1259</v>
      </c>
      <c r="B1184" s="48" t="s">
        <v>683</v>
      </c>
      <c r="C1184" s="21" t="s">
        <v>39</v>
      </c>
      <c r="D1184" s="19" t="s">
        <v>39</v>
      </c>
      <c r="E1184" s="52">
        <v>700</v>
      </c>
    </row>
    <row r="1185" spans="1:15" x14ac:dyDescent="0.25">
      <c r="A1185" s="21" t="s">
        <v>1260</v>
      </c>
      <c r="B1185" s="48" t="s">
        <v>684</v>
      </c>
      <c r="C1185" s="21" t="s">
        <v>39</v>
      </c>
      <c r="D1185" s="19" t="s">
        <v>39</v>
      </c>
      <c r="E1185" s="52">
        <v>700</v>
      </c>
    </row>
    <row r="1186" spans="1:15" x14ac:dyDescent="0.25">
      <c r="A1186" s="21" t="s">
        <v>1261</v>
      </c>
      <c r="B1186" s="48" t="s">
        <v>685</v>
      </c>
      <c r="C1186" s="21" t="s">
        <v>39</v>
      </c>
      <c r="D1186" s="19" t="s">
        <v>39</v>
      </c>
      <c r="E1186" s="52">
        <v>700</v>
      </c>
    </row>
    <row r="1187" spans="1:15" x14ac:dyDescent="0.25">
      <c r="A1187" s="21" t="s">
        <v>1262</v>
      </c>
      <c r="B1187" s="48" t="s">
        <v>686</v>
      </c>
      <c r="C1187" s="21" t="s">
        <v>39</v>
      </c>
      <c r="D1187" s="19" t="s">
        <v>39</v>
      </c>
      <c r="E1187" s="52">
        <v>250</v>
      </c>
    </row>
    <row r="1188" spans="1:15" x14ac:dyDescent="0.25">
      <c r="A1188" s="21"/>
      <c r="B1188" s="50"/>
      <c r="C1188" s="25"/>
      <c r="D1188" s="37"/>
      <c r="E1188" s="165"/>
    </row>
    <row r="1189" spans="1:15" x14ac:dyDescent="0.25">
      <c r="A1189" s="21" t="s">
        <v>844</v>
      </c>
      <c r="B1189" s="43" t="s">
        <v>294</v>
      </c>
      <c r="C1189" s="44"/>
      <c r="D1189" s="45"/>
      <c r="E1189" s="46"/>
      <c r="F1189" s="346" t="s">
        <v>784</v>
      </c>
      <c r="G1189" s="346" t="s">
        <v>460</v>
      </c>
      <c r="H1189" s="346" t="s">
        <v>393</v>
      </c>
    </row>
    <row r="1190" spans="1:15" s="18" customFormat="1" x14ac:dyDescent="0.25">
      <c r="A1190" s="21" t="s">
        <v>1670</v>
      </c>
      <c r="B1190" s="48" t="s">
        <v>1671</v>
      </c>
      <c r="C1190" s="21" t="s">
        <v>154</v>
      </c>
      <c r="D1190" s="19" t="s">
        <v>154</v>
      </c>
      <c r="E1190" s="360">
        <v>800</v>
      </c>
      <c r="F1190" s="28"/>
      <c r="G1190" s="28"/>
      <c r="H1190" s="167"/>
      <c r="I1190" s="381"/>
      <c r="J1190" s="94"/>
      <c r="K1190" s="24"/>
      <c r="L1190" s="24"/>
      <c r="M1190" s="24"/>
      <c r="N1190" s="24"/>
      <c r="O1190" s="24"/>
    </row>
    <row r="1191" spans="1:15" s="18" customFormat="1" x14ac:dyDescent="0.25">
      <c r="A1191" s="21" t="s">
        <v>1672</v>
      </c>
      <c r="B1191" s="48" t="s">
        <v>1673</v>
      </c>
      <c r="C1191" s="21" t="s">
        <v>154</v>
      </c>
      <c r="D1191" s="19" t="s">
        <v>154</v>
      </c>
      <c r="E1191" s="382">
        <v>1000</v>
      </c>
      <c r="F1191" s="71"/>
      <c r="G1191" s="28"/>
      <c r="H1191" s="167"/>
      <c r="I1191" s="381"/>
      <c r="J1191" s="94"/>
      <c r="K1191" s="24"/>
      <c r="L1191" s="24"/>
      <c r="M1191" s="24"/>
      <c r="N1191" s="24"/>
      <c r="O1191" s="24"/>
    </row>
    <row r="1192" spans="1:15" s="18" customFormat="1" x14ac:dyDescent="0.25">
      <c r="A1192" s="21" t="s">
        <v>1674</v>
      </c>
      <c r="B1192" s="48" t="s">
        <v>1675</v>
      </c>
      <c r="C1192" s="21" t="s">
        <v>154</v>
      </c>
      <c r="D1192" s="19" t="s">
        <v>154</v>
      </c>
      <c r="E1192" s="360">
        <v>600</v>
      </c>
      <c r="F1192" s="67"/>
      <c r="G1192" s="67"/>
      <c r="H1192" s="67"/>
      <c r="I1192" s="381"/>
      <c r="J1192" s="94"/>
      <c r="K1192" s="24"/>
      <c r="L1192" s="24"/>
      <c r="M1192" s="24"/>
      <c r="N1192" s="24"/>
      <c r="O1192" s="24"/>
    </row>
    <row r="1193" spans="1:15" s="18" customFormat="1" x14ac:dyDescent="0.25">
      <c r="A1193" s="21" t="s">
        <v>1676</v>
      </c>
      <c r="B1193" s="48" t="s">
        <v>1677</v>
      </c>
      <c r="C1193" s="21" t="s">
        <v>154</v>
      </c>
      <c r="D1193" s="19" t="s">
        <v>154</v>
      </c>
      <c r="E1193" s="360">
        <v>1100</v>
      </c>
      <c r="F1193" s="67"/>
      <c r="G1193" s="67"/>
      <c r="H1193" s="67"/>
      <c r="I1193" s="381"/>
      <c r="J1193" s="94"/>
      <c r="K1193" s="24"/>
      <c r="L1193" s="24"/>
      <c r="M1193" s="24"/>
      <c r="N1193" s="24"/>
      <c r="O1193" s="24"/>
    </row>
    <row r="1194" spans="1:15" s="18" customFormat="1" x14ac:dyDescent="0.25">
      <c r="A1194" s="21" t="s">
        <v>1678</v>
      </c>
      <c r="B1194" s="48" t="s">
        <v>1679</v>
      </c>
      <c r="C1194" s="21" t="s">
        <v>154</v>
      </c>
      <c r="D1194" s="19" t="s">
        <v>154</v>
      </c>
      <c r="E1194" s="360">
        <v>1500</v>
      </c>
      <c r="F1194" s="67"/>
      <c r="G1194" s="67"/>
      <c r="H1194" s="67"/>
      <c r="I1194" s="381"/>
      <c r="J1194" s="94"/>
      <c r="K1194" s="24"/>
      <c r="L1194" s="24"/>
      <c r="M1194" s="24"/>
      <c r="N1194" s="24"/>
      <c r="O1194" s="24"/>
    </row>
    <row r="1195" spans="1:15" s="18" customFormat="1" x14ac:dyDescent="0.25">
      <c r="A1195" s="21" t="s">
        <v>1680</v>
      </c>
      <c r="B1195" s="48" t="s">
        <v>1681</v>
      </c>
      <c r="C1195" s="21" t="s">
        <v>154</v>
      </c>
      <c r="D1195" s="19" t="s">
        <v>154</v>
      </c>
      <c r="E1195" s="360">
        <v>1800</v>
      </c>
      <c r="F1195" s="67"/>
      <c r="G1195" s="67"/>
      <c r="H1195" s="67"/>
      <c r="I1195" s="381"/>
      <c r="J1195" s="94"/>
      <c r="K1195" s="24"/>
      <c r="L1195" s="24"/>
      <c r="M1195" s="24"/>
      <c r="N1195" s="24"/>
      <c r="O1195" s="24"/>
    </row>
    <row r="1196" spans="1:15" s="18" customFormat="1" x14ac:dyDescent="0.25">
      <c r="A1196" s="21" t="s">
        <v>1682</v>
      </c>
      <c r="B1196" s="48" t="s">
        <v>1683</v>
      </c>
      <c r="C1196" s="21" t="s">
        <v>154</v>
      </c>
      <c r="D1196" s="19" t="s">
        <v>154</v>
      </c>
      <c r="E1196" s="360">
        <v>800</v>
      </c>
      <c r="F1196" s="67"/>
      <c r="G1196" s="67"/>
      <c r="H1196" s="67"/>
      <c r="I1196" s="381"/>
      <c r="J1196" s="94"/>
      <c r="K1196" s="24"/>
      <c r="L1196" s="24"/>
      <c r="M1196" s="24"/>
      <c r="N1196" s="24"/>
      <c r="O1196" s="24"/>
    </row>
    <row r="1197" spans="1:15" s="18" customFormat="1" x14ac:dyDescent="0.25">
      <c r="A1197" s="21" t="s">
        <v>1684</v>
      </c>
      <c r="B1197" s="48" t="s">
        <v>1685</v>
      </c>
      <c r="C1197" s="21" t="s">
        <v>154</v>
      </c>
      <c r="D1197" s="19" t="s">
        <v>154</v>
      </c>
      <c r="E1197" s="360">
        <v>1000</v>
      </c>
      <c r="F1197" s="67"/>
      <c r="G1197" s="67"/>
      <c r="H1197" s="67"/>
      <c r="I1197" s="381"/>
      <c r="J1197" s="94"/>
      <c r="K1197" s="24"/>
      <c r="L1197" s="24"/>
      <c r="M1197" s="24"/>
      <c r="N1197" s="24"/>
      <c r="O1197" s="24"/>
    </row>
    <row r="1198" spans="1:15" s="18" customFormat="1" x14ac:dyDescent="0.25">
      <c r="A1198" s="21" t="s">
        <v>1686</v>
      </c>
      <c r="B1198" s="48" t="s">
        <v>1687</v>
      </c>
      <c r="C1198" s="21" t="s">
        <v>154</v>
      </c>
      <c r="D1198" s="19" t="s">
        <v>154</v>
      </c>
      <c r="E1198" s="360">
        <v>450</v>
      </c>
      <c r="F1198" s="67"/>
      <c r="G1198" s="67"/>
      <c r="H1198" s="67"/>
      <c r="I1198" s="381"/>
      <c r="J1198" s="94"/>
      <c r="K1198" s="24"/>
      <c r="L1198" s="24"/>
      <c r="M1198" s="24"/>
      <c r="N1198" s="24"/>
      <c r="O1198" s="24"/>
    </row>
    <row r="1199" spans="1:15" s="18" customFormat="1" ht="24" x14ac:dyDescent="0.25">
      <c r="A1199" s="21" t="s">
        <v>1688</v>
      </c>
      <c r="B1199" s="48" t="s">
        <v>1689</v>
      </c>
      <c r="C1199" s="21" t="s">
        <v>154</v>
      </c>
      <c r="D1199" s="19" t="s">
        <v>154</v>
      </c>
      <c r="E1199" s="360">
        <v>475</v>
      </c>
      <c r="F1199" s="67"/>
      <c r="G1199" s="67"/>
      <c r="H1199" s="67"/>
      <c r="I1199" s="381"/>
      <c r="J1199" s="94"/>
      <c r="K1199" s="24"/>
      <c r="L1199" s="24"/>
      <c r="M1199" s="24"/>
      <c r="N1199" s="24"/>
      <c r="O1199" s="24"/>
    </row>
    <row r="1200" spans="1:15" s="18" customFormat="1" x14ac:dyDescent="0.25">
      <c r="A1200" s="21" t="s">
        <v>1690</v>
      </c>
      <c r="B1200" s="48" t="s">
        <v>1691</v>
      </c>
      <c r="C1200" s="21" t="s">
        <v>154</v>
      </c>
      <c r="D1200" s="19" t="s">
        <v>154</v>
      </c>
      <c r="E1200" s="360">
        <v>500</v>
      </c>
      <c r="F1200" s="67"/>
      <c r="G1200" s="67"/>
      <c r="H1200" s="67"/>
      <c r="I1200" s="381"/>
      <c r="J1200" s="94"/>
      <c r="K1200" s="24"/>
      <c r="L1200" s="24"/>
      <c r="M1200" s="24"/>
      <c r="N1200" s="24"/>
      <c r="O1200" s="24"/>
    </row>
    <row r="1201" spans="1:15" s="18" customFormat="1" x14ac:dyDescent="0.25">
      <c r="A1201" s="21" t="s">
        <v>1692</v>
      </c>
      <c r="B1201" s="48" t="s">
        <v>1693</v>
      </c>
      <c r="C1201" s="21" t="s">
        <v>154</v>
      </c>
      <c r="D1201" s="19" t="s">
        <v>154</v>
      </c>
      <c r="E1201" s="360">
        <v>617.5</v>
      </c>
      <c r="F1201" s="67"/>
      <c r="G1201" s="67"/>
      <c r="H1201" s="67"/>
      <c r="I1201" s="381"/>
      <c r="J1201" s="94"/>
      <c r="K1201" s="24"/>
      <c r="L1201" s="24"/>
      <c r="M1201" s="24"/>
      <c r="N1201" s="24"/>
      <c r="O1201" s="24"/>
    </row>
    <row r="1202" spans="1:15" s="18" customFormat="1" x14ac:dyDescent="0.25">
      <c r="A1202" s="21" t="s">
        <v>1694</v>
      </c>
      <c r="B1202" s="48" t="s">
        <v>1695</v>
      </c>
      <c r="C1202" s="21" t="s">
        <v>154</v>
      </c>
      <c r="D1202" s="19" t="s">
        <v>154</v>
      </c>
      <c r="E1202" s="360">
        <v>650</v>
      </c>
      <c r="F1202" s="67"/>
      <c r="G1202" s="67"/>
      <c r="H1202" s="67"/>
      <c r="I1202" s="381"/>
      <c r="J1202" s="94"/>
      <c r="K1202" s="24"/>
      <c r="L1202" s="24"/>
      <c r="M1202" s="24"/>
      <c r="N1202" s="24"/>
      <c r="O1202" s="24"/>
    </row>
    <row r="1203" spans="1:15" s="18" customFormat="1" x14ac:dyDescent="0.25">
      <c r="A1203" s="21" t="s">
        <v>1696</v>
      </c>
      <c r="B1203" s="48" t="s">
        <v>1697</v>
      </c>
      <c r="C1203" s="21" t="s">
        <v>154</v>
      </c>
      <c r="D1203" s="19" t="s">
        <v>154</v>
      </c>
      <c r="E1203" s="360">
        <v>500</v>
      </c>
      <c r="F1203" s="67"/>
      <c r="G1203" s="67"/>
      <c r="H1203" s="67"/>
      <c r="I1203" s="381"/>
      <c r="J1203" s="94"/>
      <c r="K1203" s="24"/>
      <c r="L1203" s="24"/>
      <c r="M1203" s="24"/>
      <c r="N1203" s="24"/>
      <c r="O1203" s="24"/>
    </row>
    <row r="1204" spans="1:15" s="18" customFormat="1" x14ac:dyDescent="0.25">
      <c r="A1204" s="21" t="s">
        <v>1698</v>
      </c>
      <c r="B1204" s="48" t="s">
        <v>1699</v>
      </c>
      <c r="C1204" s="21" t="s">
        <v>154</v>
      </c>
      <c r="D1204" s="19" t="s">
        <v>154</v>
      </c>
      <c r="E1204" s="360">
        <v>500</v>
      </c>
      <c r="F1204" s="67"/>
      <c r="G1204" s="67"/>
      <c r="H1204" s="67"/>
      <c r="I1204" s="381"/>
      <c r="J1204" s="94"/>
      <c r="K1204" s="24"/>
      <c r="L1204" s="24"/>
      <c r="M1204" s="24"/>
      <c r="N1204" s="24"/>
      <c r="O1204" s="24"/>
    </row>
    <row r="1205" spans="1:15" s="18" customFormat="1" x14ac:dyDescent="0.25">
      <c r="A1205" s="21" t="s">
        <v>1700</v>
      </c>
      <c r="B1205" s="48" t="s">
        <v>1701</v>
      </c>
      <c r="C1205" s="21" t="s">
        <v>154</v>
      </c>
      <c r="D1205" s="19" t="s">
        <v>154</v>
      </c>
      <c r="E1205" s="360">
        <v>500</v>
      </c>
      <c r="F1205" s="67"/>
      <c r="G1205" s="67"/>
      <c r="H1205" s="67"/>
      <c r="I1205" s="381"/>
      <c r="J1205" s="94"/>
      <c r="K1205" s="24"/>
      <c r="L1205" s="24"/>
      <c r="M1205" s="24"/>
      <c r="N1205" s="24"/>
      <c r="O1205" s="24"/>
    </row>
    <row r="1206" spans="1:15" s="18" customFormat="1" x14ac:dyDescent="0.25">
      <c r="A1206" s="21" t="s">
        <v>1702</v>
      </c>
      <c r="B1206" s="48" t="s">
        <v>1703</v>
      </c>
      <c r="C1206" s="21" t="s">
        <v>154</v>
      </c>
      <c r="D1206" s="19" t="s">
        <v>154</v>
      </c>
      <c r="E1206" s="360">
        <v>500</v>
      </c>
      <c r="F1206" s="67"/>
      <c r="G1206" s="67"/>
      <c r="H1206" s="67"/>
      <c r="I1206" s="381"/>
      <c r="J1206" s="94"/>
      <c r="K1206" s="24"/>
      <c r="L1206" s="24"/>
      <c r="M1206" s="24"/>
      <c r="N1206" s="24"/>
      <c r="O1206" s="24"/>
    </row>
    <row r="1207" spans="1:15" s="18" customFormat="1" x14ac:dyDescent="0.25">
      <c r="A1207" s="21" t="s">
        <v>1704</v>
      </c>
      <c r="B1207" s="48" t="s">
        <v>1705</v>
      </c>
      <c r="C1207" s="21" t="s">
        <v>154</v>
      </c>
      <c r="D1207" s="19" t="s">
        <v>154</v>
      </c>
      <c r="E1207" s="360">
        <v>500</v>
      </c>
      <c r="F1207" s="67"/>
      <c r="G1207" s="67"/>
      <c r="H1207" s="67"/>
      <c r="I1207" s="381"/>
      <c r="J1207" s="94"/>
      <c r="K1207" s="24"/>
      <c r="L1207" s="24"/>
      <c r="M1207" s="24"/>
      <c r="N1207" s="24"/>
      <c r="O1207" s="24"/>
    </row>
    <row r="1208" spans="1:15" s="18" customFormat="1" x14ac:dyDescent="0.25">
      <c r="A1208" s="21" t="s">
        <v>1706</v>
      </c>
      <c r="B1208" s="48" t="s">
        <v>1707</v>
      </c>
      <c r="C1208" s="21" t="s">
        <v>154</v>
      </c>
      <c r="D1208" s="19" t="s">
        <v>154</v>
      </c>
      <c r="E1208" s="360">
        <v>500</v>
      </c>
      <c r="F1208" s="67"/>
      <c r="G1208" s="67"/>
      <c r="H1208" s="67"/>
      <c r="I1208" s="381"/>
      <c r="J1208" s="94"/>
      <c r="K1208" s="24"/>
      <c r="L1208" s="24"/>
      <c r="M1208" s="24"/>
      <c r="N1208" s="24"/>
      <c r="O1208" s="24"/>
    </row>
    <row r="1209" spans="1:15" s="18" customFormat="1" x14ac:dyDescent="0.25">
      <c r="A1209" s="21" t="s">
        <v>1708</v>
      </c>
      <c r="B1209" s="48" t="s">
        <v>1709</v>
      </c>
      <c r="C1209" s="21" t="s">
        <v>154</v>
      </c>
      <c r="D1209" s="19" t="s">
        <v>154</v>
      </c>
      <c r="E1209" s="360">
        <v>500</v>
      </c>
      <c r="F1209" s="67"/>
      <c r="G1209" s="67"/>
      <c r="H1209" s="67"/>
      <c r="I1209" s="381"/>
      <c r="J1209" s="94"/>
      <c r="K1209" s="24"/>
      <c r="L1209" s="24"/>
      <c r="M1209" s="24"/>
      <c r="N1209" s="24"/>
      <c r="O1209" s="24"/>
    </row>
    <row r="1210" spans="1:15" s="18" customFormat="1" x14ac:dyDescent="0.25">
      <c r="A1210" s="21" t="s">
        <v>1710</v>
      </c>
      <c r="B1210" s="48" t="s">
        <v>1711</v>
      </c>
      <c r="C1210" s="21" t="s">
        <v>154</v>
      </c>
      <c r="D1210" s="19" t="s">
        <v>154</v>
      </c>
      <c r="E1210" s="360">
        <v>500</v>
      </c>
      <c r="F1210" s="67"/>
      <c r="G1210" s="67"/>
      <c r="H1210" s="67"/>
      <c r="I1210" s="381"/>
      <c r="J1210" s="94"/>
      <c r="K1210" s="24"/>
      <c r="L1210" s="24"/>
      <c r="M1210" s="24"/>
      <c r="N1210" s="24"/>
      <c r="O1210" s="24"/>
    </row>
    <row r="1211" spans="1:15" s="18" customFormat="1" x14ac:dyDescent="0.25">
      <c r="A1211" s="21" t="s">
        <v>1712</v>
      </c>
      <c r="B1211" s="48" t="s">
        <v>1713</v>
      </c>
      <c r="C1211" s="21" t="s">
        <v>154</v>
      </c>
      <c r="D1211" s="19" t="s">
        <v>154</v>
      </c>
      <c r="E1211" s="360">
        <v>500</v>
      </c>
      <c r="F1211" s="67"/>
      <c r="G1211" s="67"/>
      <c r="H1211" s="67"/>
      <c r="I1211" s="381"/>
      <c r="J1211" s="94"/>
      <c r="K1211" s="24"/>
      <c r="L1211" s="24"/>
      <c r="M1211" s="24"/>
      <c r="N1211" s="24"/>
      <c r="O1211" s="24"/>
    </row>
    <row r="1212" spans="1:15" s="18" customFormat="1" x14ac:dyDescent="0.25">
      <c r="A1212" s="21" t="s">
        <v>1714</v>
      </c>
      <c r="B1212" s="48" t="s">
        <v>1715</v>
      </c>
      <c r="C1212" s="21" t="s">
        <v>154</v>
      </c>
      <c r="D1212" s="19" t="s">
        <v>154</v>
      </c>
      <c r="E1212" s="360">
        <v>500</v>
      </c>
      <c r="F1212" s="67"/>
      <c r="G1212" s="67"/>
      <c r="H1212" s="67"/>
      <c r="I1212" s="381"/>
      <c r="J1212" s="94"/>
      <c r="K1212" s="24"/>
      <c r="L1212" s="24"/>
      <c r="M1212" s="24"/>
      <c r="N1212" s="24"/>
      <c r="O1212" s="24"/>
    </row>
    <row r="1213" spans="1:15" s="18" customFormat="1" x14ac:dyDescent="0.25">
      <c r="A1213" s="21" t="s">
        <v>1716</v>
      </c>
      <c r="B1213" s="48" t="s">
        <v>1717</v>
      </c>
      <c r="C1213" s="21" t="s">
        <v>154</v>
      </c>
      <c r="D1213" s="19" t="s">
        <v>154</v>
      </c>
      <c r="E1213" s="360">
        <v>500</v>
      </c>
      <c r="F1213" s="67"/>
      <c r="G1213" s="67"/>
      <c r="H1213" s="67"/>
      <c r="I1213" s="381"/>
      <c r="J1213" s="94"/>
      <c r="K1213" s="24"/>
      <c r="L1213" s="24"/>
      <c r="M1213" s="24"/>
      <c r="N1213" s="24"/>
      <c r="O1213" s="24"/>
    </row>
    <row r="1214" spans="1:15" s="18" customFormat="1" x14ac:dyDescent="0.25">
      <c r="A1214" s="21" t="s">
        <v>1718</v>
      </c>
      <c r="B1214" s="48" t="s">
        <v>1719</v>
      </c>
      <c r="C1214" s="21" t="s">
        <v>154</v>
      </c>
      <c r="D1214" s="19" t="s">
        <v>154</v>
      </c>
      <c r="E1214" s="360">
        <v>500</v>
      </c>
      <c r="F1214" s="67"/>
      <c r="G1214" s="67"/>
      <c r="H1214" s="67"/>
      <c r="I1214" s="381"/>
      <c r="J1214" s="94"/>
      <c r="K1214" s="24"/>
      <c r="L1214" s="24"/>
      <c r="M1214" s="24"/>
      <c r="N1214" s="24"/>
      <c r="O1214" s="24"/>
    </row>
    <row r="1215" spans="1:15" s="18" customFormat="1" x14ac:dyDescent="0.25">
      <c r="A1215" s="21" t="s">
        <v>1720</v>
      </c>
      <c r="B1215" s="48" t="s">
        <v>1721</v>
      </c>
      <c r="C1215" s="21" t="s">
        <v>154</v>
      </c>
      <c r="D1215" s="19" t="s">
        <v>154</v>
      </c>
      <c r="E1215" s="360">
        <v>500</v>
      </c>
      <c r="F1215" s="67"/>
      <c r="G1215" s="67"/>
      <c r="H1215" s="67"/>
      <c r="I1215" s="381"/>
      <c r="J1215" s="94"/>
      <c r="K1215" s="24"/>
      <c r="L1215" s="24"/>
      <c r="M1215" s="24"/>
      <c r="N1215" s="24"/>
      <c r="O1215" s="24"/>
    </row>
    <row r="1216" spans="1:15" s="18" customFormat="1" x14ac:dyDescent="0.25">
      <c r="A1216" s="21" t="s">
        <v>1722</v>
      </c>
      <c r="B1216" s="48" t="s">
        <v>1723</v>
      </c>
      <c r="C1216" s="21" t="s">
        <v>154</v>
      </c>
      <c r="D1216" s="19" t="s">
        <v>154</v>
      </c>
      <c r="E1216" s="360">
        <v>500</v>
      </c>
      <c r="F1216" s="67"/>
      <c r="G1216" s="67"/>
      <c r="H1216" s="67"/>
      <c r="I1216" s="381"/>
      <c r="J1216" s="94"/>
      <c r="K1216" s="24"/>
      <c r="L1216" s="24"/>
      <c r="M1216" s="24"/>
      <c r="N1216" s="24"/>
      <c r="O1216" s="24"/>
    </row>
    <row r="1217" spans="1:15" s="18" customFormat="1" x14ac:dyDescent="0.25">
      <c r="A1217" s="21" t="s">
        <v>1724</v>
      </c>
      <c r="B1217" s="48" t="s">
        <v>1725</v>
      </c>
      <c r="C1217" s="21" t="s">
        <v>154</v>
      </c>
      <c r="D1217" s="19" t="s">
        <v>154</v>
      </c>
      <c r="E1217" s="360">
        <v>500</v>
      </c>
      <c r="F1217" s="67"/>
      <c r="G1217" s="67"/>
      <c r="H1217" s="67"/>
      <c r="I1217" s="381"/>
      <c r="J1217" s="94"/>
      <c r="K1217" s="24"/>
      <c r="L1217" s="24"/>
      <c r="M1217" s="24"/>
      <c r="N1217" s="24"/>
      <c r="O1217" s="24"/>
    </row>
    <row r="1218" spans="1:15" s="18" customFormat="1" x14ac:dyDescent="0.25">
      <c r="A1218" s="21" t="s">
        <v>1726</v>
      </c>
      <c r="B1218" s="48" t="s">
        <v>1727</v>
      </c>
      <c r="C1218" s="21" t="s">
        <v>154</v>
      </c>
      <c r="D1218" s="19" t="s">
        <v>154</v>
      </c>
      <c r="E1218" s="360">
        <v>500</v>
      </c>
      <c r="F1218" s="67"/>
      <c r="G1218" s="67"/>
      <c r="H1218" s="67"/>
      <c r="I1218" s="381"/>
      <c r="J1218" s="94"/>
      <c r="K1218" s="24"/>
      <c r="L1218" s="24"/>
      <c r="M1218" s="24"/>
      <c r="N1218" s="24"/>
      <c r="O1218" s="24"/>
    </row>
    <row r="1219" spans="1:15" s="18" customFormat="1" x14ac:dyDescent="0.25">
      <c r="A1219" s="21" t="s">
        <v>1728</v>
      </c>
      <c r="B1219" s="48" t="s">
        <v>1729</v>
      </c>
      <c r="C1219" s="21" t="s">
        <v>154</v>
      </c>
      <c r="D1219" s="19" t="s">
        <v>154</v>
      </c>
      <c r="E1219" s="360">
        <v>500</v>
      </c>
      <c r="F1219" s="67"/>
      <c r="G1219" s="67"/>
      <c r="H1219" s="67"/>
      <c r="I1219" s="381"/>
      <c r="J1219" s="94"/>
      <c r="K1219" s="24"/>
      <c r="L1219" s="24"/>
      <c r="M1219" s="24"/>
      <c r="N1219" s="24"/>
      <c r="O1219" s="24"/>
    </row>
    <row r="1220" spans="1:15" s="18" customFormat="1" x14ac:dyDescent="0.25">
      <c r="A1220" s="21" t="s">
        <v>1730</v>
      </c>
      <c r="B1220" s="48" t="s">
        <v>1731</v>
      </c>
      <c r="C1220" s="21" t="s">
        <v>154</v>
      </c>
      <c r="D1220" s="19" t="s">
        <v>154</v>
      </c>
      <c r="E1220" s="360">
        <v>500</v>
      </c>
      <c r="F1220" s="67"/>
      <c r="G1220" s="67"/>
      <c r="H1220" s="67"/>
      <c r="I1220" s="381"/>
      <c r="J1220" s="94"/>
      <c r="K1220" s="24"/>
      <c r="L1220" s="24"/>
      <c r="M1220" s="24"/>
      <c r="N1220" s="24"/>
      <c r="O1220" s="24"/>
    </row>
    <row r="1221" spans="1:15" s="18" customFormat="1" x14ac:dyDescent="0.25">
      <c r="A1221" s="21" t="s">
        <v>1732</v>
      </c>
      <c r="B1221" s="48" t="s">
        <v>1733</v>
      </c>
      <c r="C1221" s="21" t="s">
        <v>154</v>
      </c>
      <c r="D1221" s="19" t="s">
        <v>154</v>
      </c>
      <c r="E1221" s="360">
        <v>500</v>
      </c>
      <c r="F1221" s="67"/>
      <c r="G1221" s="67"/>
      <c r="H1221" s="67"/>
      <c r="I1221" s="381"/>
      <c r="J1221" s="94"/>
      <c r="K1221" s="24"/>
      <c r="L1221" s="24"/>
      <c r="M1221" s="24"/>
      <c r="N1221" s="24"/>
      <c r="O1221" s="24"/>
    </row>
    <row r="1222" spans="1:15" s="18" customFormat="1" x14ac:dyDescent="0.25">
      <c r="A1222" s="21" t="s">
        <v>1734</v>
      </c>
      <c r="B1222" s="48" t="s">
        <v>1735</v>
      </c>
      <c r="C1222" s="21" t="s">
        <v>154</v>
      </c>
      <c r="D1222" s="19" t="s">
        <v>154</v>
      </c>
      <c r="E1222" s="360">
        <v>500</v>
      </c>
      <c r="F1222" s="67"/>
      <c r="G1222" s="67"/>
      <c r="H1222" s="67"/>
      <c r="I1222" s="381"/>
      <c r="J1222" s="94"/>
      <c r="K1222" s="24"/>
      <c r="L1222" s="24"/>
      <c r="M1222" s="24"/>
      <c r="N1222" s="24"/>
      <c r="O1222" s="24"/>
    </row>
    <row r="1223" spans="1:15" s="18" customFormat="1" x14ac:dyDescent="0.25">
      <c r="A1223" s="21" t="s">
        <v>1736</v>
      </c>
      <c r="B1223" s="48" t="s">
        <v>1737</v>
      </c>
      <c r="C1223" s="21" t="s">
        <v>154</v>
      </c>
      <c r="D1223" s="19" t="s">
        <v>154</v>
      </c>
      <c r="E1223" s="360">
        <v>500</v>
      </c>
      <c r="F1223" s="67"/>
      <c r="G1223" s="67"/>
      <c r="H1223" s="67"/>
      <c r="I1223" s="381"/>
      <c r="J1223" s="94"/>
      <c r="K1223" s="24"/>
      <c r="L1223" s="24"/>
      <c r="M1223" s="24"/>
      <c r="N1223" s="24"/>
      <c r="O1223" s="24"/>
    </row>
    <row r="1224" spans="1:15" s="18" customFormat="1" x14ac:dyDescent="0.25">
      <c r="A1224" s="21" t="s">
        <v>1738</v>
      </c>
      <c r="B1224" s="48" t="s">
        <v>1739</v>
      </c>
      <c r="C1224" s="21" t="s">
        <v>154</v>
      </c>
      <c r="D1224" s="19" t="s">
        <v>154</v>
      </c>
      <c r="E1224" s="360">
        <v>500</v>
      </c>
      <c r="F1224" s="67"/>
      <c r="G1224" s="67"/>
      <c r="H1224" s="67"/>
      <c r="I1224" s="381"/>
      <c r="J1224" s="94"/>
      <c r="K1224" s="24"/>
      <c r="L1224" s="24"/>
      <c r="M1224" s="24"/>
      <c r="N1224" s="24"/>
      <c r="O1224" s="24"/>
    </row>
    <row r="1225" spans="1:15" s="18" customFormat="1" x14ac:dyDescent="0.25">
      <c r="A1225" s="21" t="s">
        <v>1740</v>
      </c>
      <c r="B1225" s="48" t="s">
        <v>1741</v>
      </c>
      <c r="C1225" s="21" t="s">
        <v>154</v>
      </c>
      <c r="D1225" s="19" t="s">
        <v>154</v>
      </c>
      <c r="E1225" s="360">
        <v>500</v>
      </c>
      <c r="F1225" s="67"/>
      <c r="G1225" s="67"/>
      <c r="H1225" s="67"/>
      <c r="I1225" s="381"/>
      <c r="J1225" s="94"/>
      <c r="K1225" s="24"/>
      <c r="L1225" s="24"/>
      <c r="M1225" s="24"/>
      <c r="N1225" s="24"/>
      <c r="O1225" s="24"/>
    </row>
    <row r="1226" spans="1:15" s="18" customFormat="1" x14ac:dyDescent="0.25">
      <c r="A1226" s="21" t="s">
        <v>1742</v>
      </c>
      <c r="B1226" s="48" t="s">
        <v>1743</v>
      </c>
      <c r="C1226" s="21" t="s">
        <v>154</v>
      </c>
      <c r="D1226" s="19" t="s">
        <v>154</v>
      </c>
      <c r="E1226" s="360">
        <v>500</v>
      </c>
      <c r="F1226" s="67"/>
      <c r="G1226" s="67"/>
      <c r="H1226" s="67"/>
      <c r="I1226" s="381"/>
      <c r="J1226" s="94"/>
      <c r="K1226" s="24"/>
      <c r="L1226" s="24"/>
      <c r="M1226" s="24"/>
      <c r="N1226" s="24"/>
      <c r="O1226" s="24"/>
    </row>
    <row r="1227" spans="1:15" s="18" customFormat="1" x14ac:dyDescent="0.25">
      <c r="A1227" s="21" t="s">
        <v>1744</v>
      </c>
      <c r="B1227" s="48" t="s">
        <v>1745</v>
      </c>
      <c r="C1227" s="21" t="s">
        <v>154</v>
      </c>
      <c r="D1227" s="19" t="s">
        <v>154</v>
      </c>
      <c r="E1227" s="360">
        <v>500</v>
      </c>
      <c r="F1227" s="67"/>
      <c r="G1227" s="67"/>
      <c r="H1227" s="67"/>
      <c r="I1227" s="381"/>
      <c r="J1227" s="94"/>
      <c r="K1227" s="24"/>
      <c r="L1227" s="24"/>
      <c r="M1227" s="24"/>
      <c r="N1227" s="24"/>
      <c r="O1227" s="24"/>
    </row>
    <row r="1228" spans="1:15" s="18" customFormat="1" x14ac:dyDescent="0.25">
      <c r="A1228" s="21" t="s">
        <v>1746</v>
      </c>
      <c r="B1228" s="48" t="s">
        <v>1747</v>
      </c>
      <c r="C1228" s="21" t="s">
        <v>154</v>
      </c>
      <c r="D1228" s="19" t="s">
        <v>154</v>
      </c>
      <c r="E1228" s="360">
        <v>500</v>
      </c>
      <c r="F1228" s="67"/>
      <c r="G1228" s="67"/>
      <c r="H1228" s="67"/>
      <c r="I1228" s="381"/>
      <c r="J1228" s="94"/>
      <c r="K1228" s="24"/>
      <c r="L1228" s="24"/>
      <c r="M1228" s="24"/>
      <c r="N1228" s="24"/>
      <c r="O1228" s="24"/>
    </row>
    <row r="1229" spans="1:15" s="18" customFormat="1" x14ac:dyDescent="0.25">
      <c r="A1229" s="21" t="s">
        <v>1748</v>
      </c>
      <c r="B1229" s="48" t="s">
        <v>1749</v>
      </c>
      <c r="C1229" s="21" t="s">
        <v>154</v>
      </c>
      <c r="D1229" s="19" t="s">
        <v>154</v>
      </c>
      <c r="E1229" s="360">
        <v>500</v>
      </c>
      <c r="F1229" s="67"/>
      <c r="G1229" s="67"/>
      <c r="H1229" s="67"/>
      <c r="I1229" s="381"/>
      <c r="J1229" s="94"/>
      <c r="K1229" s="24"/>
      <c r="L1229" s="24"/>
      <c r="M1229" s="24"/>
      <c r="N1229" s="24"/>
      <c r="O1229" s="24"/>
    </row>
    <row r="1230" spans="1:15" s="18" customFormat="1" x14ac:dyDescent="0.25">
      <c r="A1230" s="21" t="s">
        <v>1750</v>
      </c>
      <c r="B1230" s="48" t="s">
        <v>1751</v>
      </c>
      <c r="C1230" s="21" t="s">
        <v>154</v>
      </c>
      <c r="D1230" s="19" t="s">
        <v>154</v>
      </c>
      <c r="E1230" s="360">
        <v>500</v>
      </c>
      <c r="F1230" s="67"/>
      <c r="G1230" s="67"/>
      <c r="H1230" s="67"/>
      <c r="I1230" s="381"/>
      <c r="J1230" s="94"/>
      <c r="K1230" s="24"/>
      <c r="L1230" s="24"/>
      <c r="M1230" s="24"/>
      <c r="N1230" s="24"/>
      <c r="O1230" s="24"/>
    </row>
    <row r="1231" spans="1:15" s="18" customFormat="1" x14ac:dyDescent="0.25">
      <c r="A1231" s="21" t="s">
        <v>1752</v>
      </c>
      <c r="B1231" s="48" t="s">
        <v>1753</v>
      </c>
      <c r="C1231" s="21" t="s">
        <v>154</v>
      </c>
      <c r="D1231" s="19" t="s">
        <v>154</v>
      </c>
      <c r="E1231" s="360">
        <v>500</v>
      </c>
      <c r="F1231" s="67"/>
      <c r="G1231" s="67"/>
      <c r="H1231" s="67"/>
      <c r="I1231" s="381"/>
      <c r="J1231" s="94"/>
      <c r="K1231" s="24"/>
      <c r="L1231" s="24"/>
      <c r="M1231" s="24"/>
      <c r="N1231" s="24"/>
      <c r="O1231" s="24"/>
    </row>
    <row r="1232" spans="1:15" s="18" customFormat="1" x14ac:dyDescent="0.25">
      <c r="A1232" s="21" t="s">
        <v>1754</v>
      </c>
      <c r="B1232" s="48" t="s">
        <v>1755</v>
      </c>
      <c r="C1232" s="21" t="s">
        <v>154</v>
      </c>
      <c r="D1232" s="19" t="s">
        <v>154</v>
      </c>
      <c r="E1232" s="360">
        <v>500</v>
      </c>
      <c r="F1232" s="67"/>
      <c r="G1232" s="67"/>
      <c r="H1232" s="67"/>
      <c r="I1232" s="381"/>
      <c r="J1232" s="94"/>
      <c r="K1232" s="24"/>
      <c r="L1232" s="24"/>
      <c r="M1232" s="24"/>
      <c r="N1232" s="24"/>
      <c r="O1232" s="24"/>
    </row>
    <row r="1233" spans="1:15" s="18" customFormat="1" x14ac:dyDescent="0.25">
      <c r="A1233" s="21" t="s">
        <v>1756</v>
      </c>
      <c r="B1233" s="48" t="s">
        <v>1757</v>
      </c>
      <c r="C1233" s="21" t="s">
        <v>154</v>
      </c>
      <c r="D1233" s="19" t="s">
        <v>154</v>
      </c>
      <c r="E1233" s="360">
        <v>500</v>
      </c>
      <c r="F1233" s="67"/>
      <c r="G1233" s="67"/>
      <c r="H1233" s="67"/>
      <c r="I1233" s="381"/>
      <c r="J1233" s="94"/>
      <c r="K1233" s="24"/>
      <c r="L1233" s="24"/>
      <c r="M1233" s="24"/>
      <c r="N1233" s="24"/>
      <c r="O1233" s="24"/>
    </row>
    <row r="1234" spans="1:15" s="18" customFormat="1" x14ac:dyDescent="0.25">
      <c r="A1234" s="21" t="s">
        <v>1758</v>
      </c>
      <c r="B1234" s="48" t="s">
        <v>1759</v>
      </c>
      <c r="C1234" s="21" t="s">
        <v>154</v>
      </c>
      <c r="D1234" s="19" t="s">
        <v>154</v>
      </c>
      <c r="E1234" s="360">
        <v>500</v>
      </c>
      <c r="F1234" s="67"/>
      <c r="G1234" s="67"/>
      <c r="H1234" s="67"/>
      <c r="I1234" s="381"/>
      <c r="J1234" s="94"/>
      <c r="K1234" s="24"/>
      <c r="L1234" s="24"/>
      <c r="M1234" s="24"/>
      <c r="N1234" s="24"/>
      <c r="O1234" s="24"/>
    </row>
    <row r="1235" spans="1:15" s="18" customFormat="1" x14ac:dyDescent="0.25">
      <c r="A1235" s="21" t="s">
        <v>1760</v>
      </c>
      <c r="B1235" s="48" t="s">
        <v>1761</v>
      </c>
      <c r="C1235" s="21" t="s">
        <v>154</v>
      </c>
      <c r="D1235" s="19" t="s">
        <v>154</v>
      </c>
      <c r="E1235" s="360">
        <v>500</v>
      </c>
      <c r="F1235" s="67"/>
      <c r="G1235" s="67"/>
      <c r="H1235" s="67"/>
      <c r="I1235" s="381"/>
      <c r="J1235" s="94"/>
      <c r="K1235" s="24"/>
      <c r="L1235" s="24"/>
      <c r="M1235" s="24"/>
      <c r="N1235" s="24"/>
      <c r="O1235" s="24"/>
    </row>
    <row r="1236" spans="1:15" s="18" customFormat="1" x14ac:dyDescent="0.25">
      <c r="A1236" s="21" t="s">
        <v>1762</v>
      </c>
      <c r="B1236" s="48" t="s">
        <v>1763</v>
      </c>
      <c r="C1236" s="21" t="s">
        <v>154</v>
      </c>
      <c r="D1236" s="19" t="s">
        <v>154</v>
      </c>
      <c r="E1236" s="360">
        <v>500</v>
      </c>
      <c r="F1236" s="67"/>
      <c r="G1236" s="67"/>
      <c r="H1236" s="67"/>
      <c r="I1236" s="381"/>
      <c r="J1236" s="94"/>
      <c r="K1236" s="24"/>
      <c r="L1236" s="24"/>
      <c r="M1236" s="24"/>
      <c r="N1236" s="24"/>
      <c r="O1236" s="24"/>
    </row>
    <row r="1237" spans="1:15" s="18" customFormat="1" x14ac:dyDescent="0.25">
      <c r="A1237" s="21" t="s">
        <v>1764</v>
      </c>
      <c r="B1237" s="48" t="s">
        <v>1765</v>
      </c>
      <c r="C1237" s="21" t="s">
        <v>154</v>
      </c>
      <c r="D1237" s="19" t="s">
        <v>154</v>
      </c>
      <c r="E1237" s="360">
        <v>500</v>
      </c>
      <c r="F1237" s="67"/>
      <c r="G1237" s="67"/>
      <c r="H1237" s="67"/>
      <c r="I1237" s="381"/>
      <c r="J1237" s="94"/>
      <c r="K1237" s="24"/>
      <c r="L1237" s="24"/>
      <c r="M1237" s="24"/>
      <c r="N1237" s="24"/>
      <c r="O1237" s="24"/>
    </row>
    <row r="1238" spans="1:15" s="18" customFormat="1" x14ac:dyDescent="0.25">
      <c r="A1238" s="21" t="s">
        <v>1766</v>
      </c>
      <c r="B1238" s="48" t="s">
        <v>1767</v>
      </c>
      <c r="C1238" s="21" t="s">
        <v>154</v>
      </c>
      <c r="D1238" s="19" t="s">
        <v>154</v>
      </c>
      <c r="E1238" s="360">
        <v>500</v>
      </c>
      <c r="F1238" s="67"/>
      <c r="G1238" s="67"/>
      <c r="H1238" s="67"/>
      <c r="I1238" s="381"/>
      <c r="J1238" s="94"/>
      <c r="K1238" s="24"/>
      <c r="L1238" s="24"/>
      <c r="M1238" s="24"/>
      <c r="N1238" s="24"/>
      <c r="O1238" s="24"/>
    </row>
    <row r="1239" spans="1:15" s="18" customFormat="1" x14ac:dyDescent="0.25">
      <c r="A1239" s="21" t="s">
        <v>1768</v>
      </c>
      <c r="B1239" s="48" t="s">
        <v>1769</v>
      </c>
      <c r="C1239" s="21" t="s">
        <v>154</v>
      </c>
      <c r="D1239" s="19" t="s">
        <v>154</v>
      </c>
      <c r="E1239" s="360">
        <v>500</v>
      </c>
      <c r="F1239" s="67"/>
      <c r="G1239" s="67"/>
      <c r="H1239" s="67"/>
      <c r="I1239" s="381"/>
      <c r="J1239" s="94"/>
      <c r="K1239" s="24"/>
      <c r="L1239" s="24"/>
      <c r="M1239" s="24"/>
      <c r="N1239" s="24"/>
      <c r="O1239" s="24"/>
    </row>
    <row r="1240" spans="1:15" s="18" customFormat="1" x14ac:dyDescent="0.25">
      <c r="A1240" s="21" t="s">
        <v>1770</v>
      </c>
      <c r="B1240" s="48" t="s">
        <v>1771</v>
      </c>
      <c r="C1240" s="21" t="s">
        <v>154</v>
      </c>
      <c r="D1240" s="19" t="s">
        <v>154</v>
      </c>
      <c r="E1240" s="360">
        <v>500</v>
      </c>
      <c r="F1240" s="67"/>
      <c r="G1240" s="67"/>
      <c r="H1240" s="67"/>
      <c r="I1240" s="381"/>
      <c r="J1240" s="94"/>
      <c r="K1240" s="24"/>
      <c r="L1240" s="24"/>
      <c r="M1240" s="24"/>
      <c r="N1240" s="24"/>
      <c r="O1240" s="24"/>
    </row>
    <row r="1241" spans="1:15" s="18" customFormat="1" x14ac:dyDescent="0.25">
      <c r="A1241" s="21" t="s">
        <v>1772</v>
      </c>
      <c r="B1241" s="48" t="s">
        <v>1771</v>
      </c>
      <c r="C1241" s="21" t="s">
        <v>154</v>
      </c>
      <c r="D1241" s="19" t="s">
        <v>154</v>
      </c>
      <c r="E1241" s="360">
        <v>500</v>
      </c>
      <c r="F1241" s="67"/>
      <c r="G1241" s="67"/>
      <c r="H1241" s="67"/>
      <c r="I1241" s="381"/>
      <c r="J1241" s="94"/>
      <c r="K1241" s="24"/>
      <c r="L1241" s="24"/>
      <c r="M1241" s="24"/>
      <c r="N1241" s="24"/>
      <c r="O1241" s="24"/>
    </row>
    <row r="1242" spans="1:15" s="18" customFormat="1" x14ac:dyDescent="0.25">
      <c r="A1242" s="21" t="s">
        <v>1773</v>
      </c>
      <c r="B1242" s="48" t="s">
        <v>1774</v>
      </c>
      <c r="C1242" s="21" t="s">
        <v>154</v>
      </c>
      <c r="D1242" s="19" t="s">
        <v>154</v>
      </c>
      <c r="E1242" s="360">
        <v>500</v>
      </c>
      <c r="F1242" s="67"/>
      <c r="G1242" s="67"/>
      <c r="H1242" s="67"/>
      <c r="I1242" s="381"/>
      <c r="J1242" s="94"/>
      <c r="K1242" s="24"/>
      <c r="L1242" s="24"/>
      <c r="M1242" s="24"/>
      <c r="N1242" s="24"/>
      <c r="O1242" s="24"/>
    </row>
    <row r="1243" spans="1:15" s="18" customFormat="1" x14ac:dyDescent="0.25">
      <c r="A1243" s="21" t="s">
        <v>1775</v>
      </c>
      <c r="B1243" s="48" t="s">
        <v>1776</v>
      </c>
      <c r="C1243" s="21" t="s">
        <v>154</v>
      </c>
      <c r="D1243" s="19" t="s">
        <v>154</v>
      </c>
      <c r="E1243" s="360">
        <v>500</v>
      </c>
      <c r="F1243" s="67"/>
      <c r="G1243" s="67"/>
      <c r="H1243" s="67"/>
      <c r="I1243" s="381"/>
      <c r="J1243" s="94"/>
      <c r="K1243" s="24"/>
      <c r="L1243" s="24"/>
      <c r="M1243" s="24"/>
      <c r="N1243" s="24"/>
      <c r="O1243" s="24"/>
    </row>
    <row r="1244" spans="1:15" s="18" customFormat="1" x14ac:dyDescent="0.25">
      <c r="A1244" s="21" t="s">
        <v>1777</v>
      </c>
      <c r="B1244" s="48" t="s">
        <v>1778</v>
      </c>
      <c r="C1244" s="21" t="s">
        <v>154</v>
      </c>
      <c r="D1244" s="19" t="s">
        <v>154</v>
      </c>
      <c r="E1244" s="360">
        <v>500</v>
      </c>
      <c r="F1244" s="67"/>
      <c r="G1244" s="67"/>
      <c r="H1244" s="67"/>
      <c r="I1244" s="381"/>
      <c r="J1244" s="94"/>
      <c r="K1244" s="24"/>
      <c r="L1244" s="24"/>
      <c r="M1244" s="24"/>
      <c r="N1244" s="24"/>
      <c r="O1244" s="24"/>
    </row>
    <row r="1245" spans="1:15" s="18" customFormat="1" x14ac:dyDescent="0.25">
      <c r="A1245" s="21" t="s">
        <v>1779</v>
      </c>
      <c r="B1245" s="48" t="s">
        <v>1780</v>
      </c>
      <c r="C1245" s="21" t="s">
        <v>154</v>
      </c>
      <c r="D1245" s="19" t="s">
        <v>154</v>
      </c>
      <c r="E1245" s="360">
        <v>500</v>
      </c>
      <c r="F1245" s="67"/>
      <c r="G1245" s="67"/>
      <c r="H1245" s="67"/>
      <c r="I1245" s="381"/>
      <c r="J1245" s="94"/>
      <c r="K1245" s="24"/>
      <c r="L1245" s="24"/>
      <c r="M1245" s="24"/>
      <c r="N1245" s="24"/>
      <c r="O1245" s="24"/>
    </row>
    <row r="1246" spans="1:15" s="18" customFormat="1" x14ac:dyDescent="0.25">
      <c r="A1246" s="21" t="s">
        <v>1781</v>
      </c>
      <c r="B1246" s="48" t="s">
        <v>1782</v>
      </c>
      <c r="C1246" s="21" t="s">
        <v>154</v>
      </c>
      <c r="D1246" s="19" t="s">
        <v>154</v>
      </c>
      <c r="E1246" s="360">
        <v>500</v>
      </c>
      <c r="F1246" s="67"/>
      <c r="G1246" s="67"/>
      <c r="H1246" s="67"/>
      <c r="I1246" s="381"/>
      <c r="J1246" s="94"/>
      <c r="K1246" s="24"/>
      <c r="L1246" s="24"/>
      <c r="M1246" s="24"/>
      <c r="N1246" s="24"/>
      <c r="O1246" s="24"/>
    </row>
    <row r="1247" spans="1:15" s="18" customFormat="1" x14ac:dyDescent="0.25">
      <c r="A1247" s="21" t="s">
        <v>1783</v>
      </c>
      <c r="B1247" s="48" t="s">
        <v>1784</v>
      </c>
      <c r="C1247" s="21" t="s">
        <v>154</v>
      </c>
      <c r="D1247" s="19" t="s">
        <v>154</v>
      </c>
      <c r="E1247" s="360">
        <v>500</v>
      </c>
      <c r="F1247" s="67"/>
      <c r="G1247" s="67"/>
      <c r="H1247" s="67"/>
      <c r="I1247" s="381"/>
      <c r="J1247" s="94"/>
      <c r="K1247" s="24"/>
      <c r="L1247" s="24"/>
      <c r="M1247" s="24"/>
      <c r="N1247" s="24"/>
      <c r="O1247" s="24"/>
    </row>
    <row r="1248" spans="1:15" s="18" customFormat="1" x14ac:dyDescent="0.25">
      <c r="A1248" s="21" t="s">
        <v>1785</v>
      </c>
      <c r="B1248" s="48" t="s">
        <v>1786</v>
      </c>
      <c r="C1248" s="21" t="s">
        <v>154</v>
      </c>
      <c r="D1248" s="19" t="s">
        <v>154</v>
      </c>
      <c r="E1248" s="360">
        <v>500</v>
      </c>
      <c r="F1248" s="67"/>
      <c r="G1248" s="67"/>
      <c r="H1248" s="67"/>
      <c r="I1248" s="381"/>
      <c r="J1248" s="94"/>
      <c r="K1248" s="24"/>
      <c r="L1248" s="24"/>
      <c r="M1248" s="24"/>
      <c r="N1248" s="24"/>
      <c r="O1248" s="24"/>
    </row>
    <row r="1249" spans="1:15" s="18" customFormat="1" x14ac:dyDescent="0.25">
      <c r="A1249" s="21" t="s">
        <v>1787</v>
      </c>
      <c r="B1249" s="48" t="s">
        <v>1788</v>
      </c>
      <c r="C1249" s="21" t="s">
        <v>154</v>
      </c>
      <c r="D1249" s="19" t="s">
        <v>154</v>
      </c>
      <c r="E1249" s="360">
        <v>500</v>
      </c>
      <c r="F1249" s="67"/>
      <c r="G1249" s="67"/>
      <c r="H1249" s="67"/>
      <c r="I1249" s="381"/>
      <c r="J1249" s="94"/>
      <c r="K1249" s="24"/>
      <c r="L1249" s="24"/>
      <c r="M1249" s="24"/>
      <c r="N1249" s="24"/>
      <c r="O1249" s="24"/>
    </row>
    <row r="1250" spans="1:15" s="18" customFormat="1" x14ac:dyDescent="0.25">
      <c r="A1250" s="21" t="s">
        <v>1789</v>
      </c>
      <c r="B1250" s="48" t="s">
        <v>1790</v>
      </c>
      <c r="C1250" s="21" t="s">
        <v>154</v>
      </c>
      <c r="D1250" s="19" t="s">
        <v>154</v>
      </c>
      <c r="E1250" s="360">
        <v>500</v>
      </c>
      <c r="F1250" s="67"/>
      <c r="G1250" s="67"/>
      <c r="H1250" s="67"/>
      <c r="I1250" s="381"/>
      <c r="J1250" s="94"/>
      <c r="K1250" s="24"/>
      <c r="L1250" s="24"/>
      <c r="M1250" s="24"/>
      <c r="N1250" s="24"/>
      <c r="O1250" s="24"/>
    </row>
    <row r="1251" spans="1:15" s="18" customFormat="1" x14ac:dyDescent="0.25">
      <c r="A1251" s="21" t="s">
        <v>1791</v>
      </c>
      <c r="B1251" s="48" t="s">
        <v>1792</v>
      </c>
      <c r="C1251" s="21" t="s">
        <v>154</v>
      </c>
      <c r="D1251" s="19" t="s">
        <v>154</v>
      </c>
      <c r="E1251" s="360">
        <v>500</v>
      </c>
      <c r="F1251" s="67"/>
      <c r="G1251" s="67"/>
      <c r="H1251" s="67"/>
      <c r="I1251" s="381"/>
      <c r="J1251" s="94"/>
      <c r="K1251" s="24"/>
      <c r="L1251" s="24"/>
      <c r="M1251" s="24"/>
      <c r="N1251" s="24"/>
      <c r="O1251" s="24"/>
    </row>
    <row r="1252" spans="1:15" s="18" customFormat="1" x14ac:dyDescent="0.25">
      <c r="A1252" s="21" t="s">
        <v>1793</v>
      </c>
      <c r="B1252" s="48" t="s">
        <v>1794</v>
      </c>
      <c r="C1252" s="21" t="s">
        <v>154</v>
      </c>
      <c r="D1252" s="19" t="s">
        <v>154</v>
      </c>
      <c r="E1252" s="360">
        <v>500</v>
      </c>
      <c r="F1252" s="67"/>
      <c r="G1252" s="67"/>
      <c r="H1252" s="67"/>
      <c r="I1252" s="381"/>
      <c r="J1252" s="94"/>
      <c r="K1252" s="24"/>
      <c r="L1252" s="24"/>
      <c r="M1252" s="24"/>
      <c r="N1252" s="24"/>
      <c r="O1252" s="24"/>
    </row>
    <row r="1253" spans="1:15" s="18" customFormat="1" x14ac:dyDescent="0.25">
      <c r="A1253" s="21" t="s">
        <v>1795</v>
      </c>
      <c r="B1253" s="48" t="s">
        <v>1796</v>
      </c>
      <c r="C1253" s="21" t="s">
        <v>154</v>
      </c>
      <c r="D1253" s="19" t="s">
        <v>154</v>
      </c>
      <c r="E1253" s="360">
        <v>500</v>
      </c>
      <c r="F1253" s="67"/>
      <c r="G1253" s="67"/>
      <c r="H1253" s="67"/>
      <c r="I1253" s="381"/>
      <c r="J1253" s="94"/>
      <c r="K1253" s="24"/>
      <c r="L1253" s="24"/>
      <c r="M1253" s="24"/>
      <c r="N1253" s="24"/>
      <c r="O1253" s="24"/>
    </row>
    <row r="1254" spans="1:15" s="18" customFormat="1" x14ac:dyDescent="0.25">
      <c r="A1254" s="21" t="s">
        <v>1797</v>
      </c>
      <c r="B1254" s="48" t="s">
        <v>1798</v>
      </c>
      <c r="C1254" s="21" t="s">
        <v>154</v>
      </c>
      <c r="D1254" s="19" t="s">
        <v>154</v>
      </c>
      <c r="E1254" s="360">
        <v>500</v>
      </c>
      <c r="F1254" s="67"/>
      <c r="G1254" s="67"/>
      <c r="H1254" s="67"/>
      <c r="I1254" s="381"/>
      <c r="J1254" s="94"/>
      <c r="K1254" s="24"/>
      <c r="L1254" s="24"/>
      <c r="M1254" s="24"/>
      <c r="N1254" s="24"/>
      <c r="O1254" s="24"/>
    </row>
    <row r="1255" spans="1:15" s="18" customFormat="1" x14ac:dyDescent="0.25">
      <c r="A1255" s="21" t="s">
        <v>1799</v>
      </c>
      <c r="B1255" s="48" t="s">
        <v>1800</v>
      </c>
      <c r="C1255" s="21" t="s">
        <v>154</v>
      </c>
      <c r="D1255" s="19" t="s">
        <v>154</v>
      </c>
      <c r="E1255" s="360">
        <v>500</v>
      </c>
      <c r="F1255" s="67"/>
      <c r="G1255" s="67"/>
      <c r="H1255" s="67"/>
      <c r="I1255" s="381"/>
      <c r="J1255" s="94"/>
      <c r="K1255" s="24"/>
      <c r="L1255" s="24"/>
      <c r="M1255" s="24"/>
      <c r="N1255" s="24"/>
      <c r="O1255" s="24"/>
    </row>
    <row r="1256" spans="1:15" s="18" customFormat="1" x14ac:dyDescent="0.25">
      <c r="A1256" s="21" t="s">
        <v>1801</v>
      </c>
      <c r="B1256" s="48" t="s">
        <v>1802</v>
      </c>
      <c r="C1256" s="21" t="s">
        <v>154</v>
      </c>
      <c r="D1256" s="19" t="s">
        <v>154</v>
      </c>
      <c r="E1256" s="360">
        <v>500</v>
      </c>
      <c r="F1256" s="67"/>
      <c r="G1256" s="67"/>
      <c r="H1256" s="67"/>
      <c r="I1256" s="381"/>
      <c r="J1256" s="94"/>
      <c r="K1256" s="24"/>
      <c r="L1256" s="24"/>
      <c r="M1256" s="24"/>
      <c r="N1256" s="24"/>
      <c r="O1256" s="24"/>
    </row>
    <row r="1257" spans="1:15" s="18" customFormat="1" x14ac:dyDescent="0.25">
      <c r="A1257" s="21" t="s">
        <v>1803</v>
      </c>
      <c r="B1257" s="48" t="s">
        <v>1804</v>
      </c>
      <c r="C1257" s="21" t="s">
        <v>154</v>
      </c>
      <c r="D1257" s="19" t="s">
        <v>154</v>
      </c>
      <c r="E1257" s="360">
        <v>500</v>
      </c>
      <c r="F1257" s="67"/>
      <c r="G1257" s="67"/>
      <c r="H1257" s="67"/>
      <c r="I1257" s="381"/>
      <c r="J1257" s="94"/>
      <c r="K1257" s="24"/>
      <c r="L1257" s="24"/>
      <c r="M1257" s="24"/>
      <c r="N1257" s="24"/>
      <c r="O1257" s="24"/>
    </row>
    <row r="1258" spans="1:15" s="18" customFormat="1" ht="24" x14ac:dyDescent="0.25">
      <c r="A1258" s="21" t="s">
        <v>1805</v>
      </c>
      <c r="B1258" s="48" t="s">
        <v>1806</v>
      </c>
      <c r="C1258" s="21" t="s">
        <v>154</v>
      </c>
      <c r="D1258" s="19" t="s">
        <v>154</v>
      </c>
      <c r="E1258" s="360">
        <v>500</v>
      </c>
      <c r="F1258" s="67"/>
      <c r="G1258" s="67"/>
      <c r="H1258" s="67"/>
      <c r="I1258" s="381"/>
      <c r="J1258" s="94"/>
      <c r="K1258" s="24"/>
      <c r="L1258" s="24"/>
      <c r="M1258" s="24"/>
      <c r="N1258" s="24"/>
      <c r="O1258" s="24"/>
    </row>
    <row r="1259" spans="1:15" s="18" customFormat="1" x14ac:dyDescent="0.25">
      <c r="A1259" s="21" t="s">
        <v>1807</v>
      </c>
      <c r="B1259" s="48" t="s">
        <v>1808</v>
      </c>
      <c r="C1259" s="21" t="s">
        <v>154</v>
      </c>
      <c r="D1259" s="19" t="s">
        <v>154</v>
      </c>
      <c r="E1259" s="360">
        <v>500</v>
      </c>
      <c r="F1259" s="67"/>
      <c r="G1259" s="67"/>
      <c r="H1259" s="67"/>
      <c r="I1259" s="381"/>
      <c r="J1259" s="94"/>
      <c r="K1259" s="24"/>
      <c r="L1259" s="24"/>
      <c r="M1259" s="24"/>
      <c r="N1259" s="24"/>
      <c r="O1259" s="24"/>
    </row>
    <row r="1260" spans="1:15" s="18" customFormat="1" x14ac:dyDescent="0.25">
      <c r="A1260" s="21" t="s">
        <v>1809</v>
      </c>
      <c r="B1260" s="48" t="s">
        <v>1810</v>
      </c>
      <c r="C1260" s="21" t="s">
        <v>154</v>
      </c>
      <c r="D1260" s="19" t="s">
        <v>154</v>
      </c>
      <c r="E1260" s="360">
        <v>500</v>
      </c>
      <c r="F1260" s="67"/>
      <c r="G1260" s="67"/>
      <c r="H1260" s="67"/>
      <c r="I1260" s="381"/>
      <c r="J1260" s="94"/>
      <c r="K1260" s="24"/>
      <c r="L1260" s="24"/>
      <c r="M1260" s="24"/>
      <c r="N1260" s="24"/>
      <c r="O1260" s="24"/>
    </row>
    <row r="1261" spans="1:15" s="18" customFormat="1" x14ac:dyDescent="0.25">
      <c r="A1261" s="21" t="s">
        <v>1811</v>
      </c>
      <c r="B1261" s="48" t="s">
        <v>1812</v>
      </c>
      <c r="C1261" s="21" t="s">
        <v>154</v>
      </c>
      <c r="D1261" s="19" t="s">
        <v>154</v>
      </c>
      <c r="E1261" s="360">
        <v>500</v>
      </c>
      <c r="F1261" s="67"/>
      <c r="G1261" s="67"/>
      <c r="H1261" s="67"/>
      <c r="I1261" s="381"/>
      <c r="J1261" s="94"/>
      <c r="K1261" s="24"/>
      <c r="L1261" s="24"/>
      <c r="M1261" s="24"/>
      <c r="N1261" s="24"/>
      <c r="O1261" s="24"/>
    </row>
    <row r="1262" spans="1:15" s="18" customFormat="1" x14ac:dyDescent="0.25">
      <c r="A1262" s="21" t="s">
        <v>1813</v>
      </c>
      <c r="B1262" s="48" t="s">
        <v>1814</v>
      </c>
      <c r="C1262" s="21" t="s">
        <v>154</v>
      </c>
      <c r="D1262" s="19" t="s">
        <v>154</v>
      </c>
      <c r="E1262" s="360">
        <v>500</v>
      </c>
      <c r="F1262" s="67"/>
      <c r="G1262" s="67"/>
      <c r="H1262" s="67"/>
      <c r="I1262" s="381"/>
      <c r="J1262" s="94"/>
      <c r="K1262" s="24"/>
      <c r="L1262" s="24"/>
      <c r="M1262" s="24"/>
      <c r="N1262" s="24"/>
      <c r="O1262" s="24"/>
    </row>
    <row r="1263" spans="1:15" s="18" customFormat="1" x14ac:dyDescent="0.25">
      <c r="A1263" s="21" t="s">
        <v>1815</v>
      </c>
      <c r="B1263" s="48" t="s">
        <v>1816</v>
      </c>
      <c r="C1263" s="21" t="s">
        <v>154</v>
      </c>
      <c r="D1263" s="19" t="s">
        <v>154</v>
      </c>
      <c r="E1263" s="360">
        <v>500</v>
      </c>
      <c r="F1263" s="67"/>
      <c r="G1263" s="67"/>
      <c r="H1263" s="67"/>
      <c r="I1263" s="381"/>
      <c r="J1263" s="94"/>
      <c r="K1263" s="24"/>
      <c r="L1263" s="24"/>
      <c r="M1263" s="24"/>
      <c r="N1263" s="24"/>
      <c r="O1263" s="24"/>
    </row>
    <row r="1264" spans="1:15" s="18" customFormat="1" x14ac:dyDescent="0.25">
      <c r="A1264" s="21" t="s">
        <v>1817</v>
      </c>
      <c r="B1264" s="48" t="s">
        <v>1818</v>
      </c>
      <c r="C1264" s="21" t="s">
        <v>154</v>
      </c>
      <c r="D1264" s="19" t="s">
        <v>154</v>
      </c>
      <c r="E1264" s="360">
        <v>550</v>
      </c>
      <c r="F1264" s="67"/>
      <c r="G1264" s="67"/>
      <c r="H1264" s="67"/>
      <c r="I1264" s="381"/>
      <c r="J1264" s="94"/>
      <c r="K1264" s="24"/>
      <c r="L1264" s="24"/>
      <c r="M1264" s="24"/>
      <c r="N1264" s="24"/>
      <c r="O1264" s="24"/>
    </row>
  </sheetData>
  <mergeCells count="55">
    <mergeCell ref="E791:F791"/>
    <mergeCell ref="N280:P280"/>
    <mergeCell ref="U45:X45"/>
    <mergeCell ref="Y45:AB45"/>
    <mergeCell ref="S280:T280"/>
    <mergeCell ref="I45:L45"/>
    <mergeCell ref="M45:P45"/>
    <mergeCell ref="Q280:R280"/>
    <mergeCell ref="Q45:T45"/>
    <mergeCell ref="A1:E1"/>
    <mergeCell ref="E4:F4"/>
    <mergeCell ref="B12:F12"/>
    <mergeCell ref="B7:F7"/>
    <mergeCell ref="D23:F23"/>
    <mergeCell ref="E873:F873"/>
    <mergeCell ref="E874:F874"/>
    <mergeCell ref="E884:F884"/>
    <mergeCell ref="E893:F893"/>
    <mergeCell ref="E28:F28"/>
    <mergeCell ref="E851:F851"/>
    <mergeCell ref="E852:F852"/>
    <mergeCell ref="E848:F848"/>
    <mergeCell ref="E832:F832"/>
    <mergeCell ref="E829:F829"/>
    <mergeCell ref="E826:F826"/>
    <mergeCell ref="E825:F825"/>
    <mergeCell ref="E45:H45"/>
    <mergeCell ref="E821:F821"/>
    <mergeCell ref="E790:F790"/>
    <mergeCell ref="E803:F803"/>
    <mergeCell ref="E933:F933"/>
    <mergeCell ref="E934:F934"/>
    <mergeCell ref="E938:F938"/>
    <mergeCell ref="E898:F898"/>
    <mergeCell ref="E902:F902"/>
    <mergeCell ref="E903:F903"/>
    <mergeCell ref="E913:F913"/>
    <mergeCell ref="E914:F914"/>
    <mergeCell ref="E906:F906"/>
    <mergeCell ref="E909:F909"/>
    <mergeCell ref="E917:F917"/>
    <mergeCell ref="E924:F924"/>
    <mergeCell ref="E1005:F1005"/>
    <mergeCell ref="E1011:F1011"/>
    <mergeCell ref="E1014:F1014"/>
    <mergeCell ref="E985:F985"/>
    <mergeCell ref="E987:F987"/>
    <mergeCell ref="E993:F993"/>
    <mergeCell ref="E994:F994"/>
    <mergeCell ref="E999:F999"/>
    <mergeCell ref="E942:F942"/>
    <mergeCell ref="E946:F946"/>
    <mergeCell ref="E951:F951"/>
    <mergeCell ref="E976:F976"/>
    <mergeCell ref="E984:F984"/>
  </mergeCells>
  <phoneticPr fontId="7" type="noConversion"/>
  <dataValidations count="2">
    <dataValidation type="list" operator="equal" allowBlank="1" sqref="B1027:B1028 B1180:B1181 B1175:B1178 B1031:B1033 B814:B819">
      <formula1>"Si,No"</formula1>
      <formula2>0</formula2>
    </dataValidation>
    <dataValidation type="list" operator="equal" allowBlank="1" sqref="D899:D902 D1019:D1024 C1020:D1021 C1018:D1018 D1189 D978:D983 D193:D207 D947:D951 D932:D933 D995 D913 C1016:C1018 D959 D957 D1180:D1181 D939:D941 D935:D937 D986 D825 D8:D11 D248:D258 D234:D246 D540:D545 D613:D624 D262:D271 D222:D232 D861:D862 D859 D24:D27 D640:D666 D853:D857 D921:D923 D849:D851 D943:D945 C1114 D13:D22 D869 D103:D125 D560:D565 D578 D668:D696 D1052 D698:D728 D1112:D1178 D580:D591 D632:D638 D47:D74 D872:D873 D998 D76:D101 D210:D220 D988:D993 D1001:D1002 D797:D823 D1054:D1056 D1106:D1107 D30:D45 D127:D178 D180:D191 D273:D280 D963:D964 D1076:D1088 D1058:D1070 D1072:D1074 D1026:D1049 D1098:D1101 D1109:D1110 D1090:D1093 D769 D789:D794 D975:D976 D1004:D1017 D1103:D1104 D1095:D1096 D971:D972 D772:D782 D753:D762 D731:D750">
      <formula1>"Bien,Servicio"</formula1>
      <formula2>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A2" sqref="A2"/>
    </sheetView>
  </sheetViews>
  <sheetFormatPr baseColWidth="10" defaultRowHeight="15" x14ac:dyDescent="0.25"/>
  <cols>
    <col min="1" max="1" width="8.28515625" style="90" customWidth="1"/>
    <col min="2" max="2" width="68.140625" style="90" customWidth="1"/>
    <col min="3" max="3" width="12.7109375" style="90" customWidth="1"/>
    <col min="4" max="4" width="14.140625" style="90" customWidth="1"/>
    <col min="5" max="5" width="11.5703125" style="91"/>
    <col min="6" max="6" width="11.5703125" style="81"/>
    <col min="8" max="8" width="0" hidden="1" customWidth="1"/>
  </cols>
  <sheetData>
    <row r="1" spans="1:10" s="20" customFormat="1" ht="15.75" x14ac:dyDescent="0.25">
      <c r="A1" s="427" t="s">
        <v>2054</v>
      </c>
      <c r="B1" s="427"/>
      <c r="C1" s="427"/>
      <c r="D1" s="427"/>
      <c r="E1" s="427"/>
      <c r="F1" s="81"/>
    </row>
    <row r="2" spans="1:10" s="20" customFormat="1" x14ac:dyDescent="0.25">
      <c r="A2" s="90"/>
      <c r="B2" s="90"/>
      <c r="C2" s="90"/>
      <c r="D2" s="90"/>
      <c r="E2" s="91"/>
      <c r="F2" s="81"/>
    </row>
    <row r="3" spans="1:10" s="20" customFormat="1" x14ac:dyDescent="0.25">
      <c r="A3" s="70" t="s">
        <v>2053</v>
      </c>
      <c r="B3" s="90"/>
      <c r="C3" s="90"/>
      <c r="D3" s="90"/>
      <c r="E3" s="91"/>
      <c r="F3" s="81"/>
    </row>
    <row r="4" spans="1:10" s="20" customFormat="1" x14ac:dyDescent="0.25">
      <c r="A4" s="70"/>
      <c r="B4" s="90"/>
      <c r="C4" s="90"/>
      <c r="D4" s="90"/>
      <c r="E4" s="91"/>
      <c r="F4" s="81"/>
    </row>
    <row r="5" spans="1:10" s="20" customFormat="1" x14ac:dyDescent="0.25">
      <c r="A5" s="89" t="s">
        <v>591</v>
      </c>
      <c r="B5" s="90"/>
      <c r="C5" s="90"/>
      <c r="D5" s="90"/>
      <c r="E5" s="91"/>
      <c r="F5" s="81"/>
    </row>
    <row r="7" spans="1:10" s="18" customFormat="1" x14ac:dyDescent="0.25">
      <c r="A7" s="82" t="s">
        <v>592</v>
      </c>
      <c r="B7" s="83" t="s">
        <v>292</v>
      </c>
      <c r="C7" s="84"/>
      <c r="D7" s="85"/>
      <c r="E7" s="86"/>
      <c r="F7" s="22"/>
      <c r="G7" s="22"/>
      <c r="H7" s="22"/>
      <c r="I7" s="22"/>
    </row>
    <row r="8" spans="1:10" s="18" customFormat="1" x14ac:dyDescent="0.25">
      <c r="A8" s="1" t="s">
        <v>593</v>
      </c>
      <c r="B8" s="87" t="s">
        <v>236</v>
      </c>
      <c r="C8" s="1" t="s">
        <v>237</v>
      </c>
      <c r="D8" s="33" t="s">
        <v>238</v>
      </c>
      <c r="E8" s="28">
        <v>50</v>
      </c>
      <c r="F8" s="22"/>
      <c r="G8" s="3"/>
      <c r="H8" s="22"/>
      <c r="I8" s="3"/>
      <c r="J8" s="99"/>
    </row>
    <row r="9" spans="1:10" s="18" customFormat="1" x14ac:dyDescent="0.25">
      <c r="A9" s="1" t="s">
        <v>594</v>
      </c>
      <c r="B9" s="87" t="s">
        <v>239</v>
      </c>
      <c r="C9" s="1" t="s">
        <v>237</v>
      </c>
      <c r="D9" s="33" t="s">
        <v>238</v>
      </c>
      <c r="E9" s="28">
        <v>30</v>
      </c>
      <c r="F9" s="22"/>
      <c r="G9" s="3"/>
      <c r="H9" s="22"/>
      <c r="I9" s="3"/>
      <c r="J9" s="99"/>
    </row>
    <row r="10" spans="1:10" s="18" customFormat="1" x14ac:dyDescent="0.25">
      <c r="A10" s="1" t="s">
        <v>595</v>
      </c>
      <c r="B10" s="87" t="s">
        <v>1654</v>
      </c>
      <c r="C10" s="1" t="s">
        <v>237</v>
      </c>
      <c r="D10" s="33" t="s">
        <v>238</v>
      </c>
      <c r="E10" s="28">
        <v>80</v>
      </c>
      <c r="F10" s="22"/>
      <c r="G10" s="3"/>
      <c r="H10" s="22"/>
      <c r="I10" s="3"/>
      <c r="J10" s="99"/>
    </row>
    <row r="11" spans="1:10" s="18" customFormat="1" x14ac:dyDescent="0.25">
      <c r="A11" s="1" t="s">
        <v>596</v>
      </c>
      <c r="B11" s="87" t="s">
        <v>240</v>
      </c>
      <c r="C11" s="1" t="s">
        <v>237</v>
      </c>
      <c r="D11" s="33" t="s">
        <v>238</v>
      </c>
      <c r="E11" s="28">
        <v>20</v>
      </c>
      <c r="F11" s="22"/>
      <c r="G11" s="3"/>
      <c r="H11" s="22"/>
      <c r="I11" s="3"/>
      <c r="J11" s="99"/>
    </row>
    <row r="12" spans="1:10" s="18" customFormat="1" x14ac:dyDescent="0.25">
      <c r="A12" s="1" t="s">
        <v>597</v>
      </c>
      <c r="B12" s="87" t="s">
        <v>241</v>
      </c>
      <c r="C12" s="1" t="s">
        <v>237</v>
      </c>
      <c r="D12" s="33" t="s">
        <v>238</v>
      </c>
      <c r="E12" s="28">
        <v>0.5</v>
      </c>
      <c r="F12" s="22"/>
      <c r="G12" s="3"/>
      <c r="H12" s="22"/>
      <c r="I12" s="3"/>
      <c r="J12" s="99"/>
    </row>
    <row r="13" spans="1:10" s="18" customFormat="1" x14ac:dyDescent="0.25">
      <c r="A13" s="1" t="s">
        <v>598</v>
      </c>
      <c r="B13" s="87" t="s">
        <v>242</v>
      </c>
      <c r="C13" s="1" t="s">
        <v>237</v>
      </c>
      <c r="D13" s="33" t="s">
        <v>238</v>
      </c>
      <c r="E13" s="28">
        <v>0.5</v>
      </c>
      <c r="F13" s="22"/>
      <c r="G13" s="3"/>
      <c r="H13" s="22"/>
      <c r="I13" s="3"/>
      <c r="J13" s="99"/>
    </row>
    <row r="14" spans="1:10" s="18" customFormat="1" x14ac:dyDescent="0.25">
      <c r="A14" s="1" t="s">
        <v>599</v>
      </c>
      <c r="B14" s="87" t="s">
        <v>243</v>
      </c>
      <c r="C14" s="1" t="s">
        <v>237</v>
      </c>
      <c r="D14" s="33" t="s">
        <v>238</v>
      </c>
      <c r="E14" s="28">
        <v>3.5</v>
      </c>
      <c r="F14" s="22"/>
      <c r="G14" s="3"/>
      <c r="H14" s="22"/>
      <c r="I14" s="3"/>
      <c r="J14" s="99"/>
    </row>
    <row r="15" spans="1:10" s="18" customFormat="1" x14ac:dyDescent="0.25">
      <c r="A15" s="1" t="s">
        <v>600</v>
      </c>
      <c r="B15" s="87" t="s">
        <v>244</v>
      </c>
      <c r="C15" s="1" t="s">
        <v>237</v>
      </c>
      <c r="D15" s="33" t="s">
        <v>238</v>
      </c>
      <c r="E15" s="28">
        <v>0.3</v>
      </c>
      <c r="F15" s="22"/>
      <c r="G15" s="3"/>
      <c r="H15" s="22"/>
      <c r="I15" s="3"/>
    </row>
    <row r="16" spans="1:10" s="18" customFormat="1" x14ac:dyDescent="0.25">
      <c r="A16" s="1" t="s">
        <v>601</v>
      </c>
      <c r="B16" s="87" t="s">
        <v>245</v>
      </c>
      <c r="C16" s="1" t="s">
        <v>237</v>
      </c>
      <c r="D16" s="33" t="s">
        <v>238</v>
      </c>
      <c r="E16" s="28">
        <v>0.5</v>
      </c>
      <c r="F16" s="22"/>
      <c r="G16" s="3"/>
      <c r="H16" s="22"/>
      <c r="I16" s="3"/>
    </row>
    <row r="17" spans="1:10" s="18" customFormat="1" x14ac:dyDescent="0.25">
      <c r="A17" s="1" t="s">
        <v>602</v>
      </c>
      <c r="B17" s="87" t="s">
        <v>246</v>
      </c>
      <c r="C17" s="1" t="s">
        <v>237</v>
      </c>
      <c r="D17" s="33" t="s">
        <v>238</v>
      </c>
      <c r="E17" s="28">
        <v>35</v>
      </c>
      <c r="F17" s="22"/>
      <c r="G17" s="3"/>
      <c r="H17" s="22"/>
      <c r="I17" s="3"/>
      <c r="J17" s="99"/>
    </row>
    <row r="18" spans="1:10" s="18" customFormat="1" x14ac:dyDescent="0.25">
      <c r="A18" s="1" t="s">
        <v>603</v>
      </c>
      <c r="B18" s="87" t="s">
        <v>247</v>
      </c>
      <c r="C18" s="1" t="s">
        <v>237</v>
      </c>
      <c r="D18" s="33" t="s">
        <v>238</v>
      </c>
      <c r="E18" s="28">
        <v>90</v>
      </c>
      <c r="F18" s="22"/>
      <c r="G18" s="3"/>
      <c r="H18" s="22"/>
      <c r="I18" s="3"/>
      <c r="J18" s="99"/>
    </row>
    <row r="19" spans="1:10" s="18" customFormat="1" x14ac:dyDescent="0.25">
      <c r="A19" s="1" t="s">
        <v>604</v>
      </c>
      <c r="B19" s="87" t="s">
        <v>248</v>
      </c>
      <c r="C19" s="1" t="s">
        <v>237</v>
      </c>
      <c r="D19" s="33" t="s">
        <v>238</v>
      </c>
      <c r="E19" s="28">
        <v>180</v>
      </c>
      <c r="F19" s="22"/>
      <c r="G19" s="3"/>
      <c r="H19" s="22"/>
      <c r="I19" s="3"/>
      <c r="J19" s="99"/>
    </row>
    <row r="20" spans="1:10" s="18" customFormat="1" x14ac:dyDescent="0.25">
      <c r="A20" s="1" t="s">
        <v>605</v>
      </c>
      <c r="B20" s="87" t="s">
        <v>249</v>
      </c>
      <c r="C20" s="1" t="s">
        <v>237</v>
      </c>
      <c r="D20" s="33" t="s">
        <v>238</v>
      </c>
      <c r="E20" s="28">
        <v>50</v>
      </c>
      <c r="F20" s="22"/>
      <c r="G20" s="3"/>
      <c r="H20" s="22"/>
      <c r="I20" s="3"/>
      <c r="J20" s="99"/>
    </row>
    <row r="21" spans="1:10" s="18" customFormat="1" x14ac:dyDescent="0.25">
      <c r="A21" s="1" t="s">
        <v>606</v>
      </c>
      <c r="B21" s="87" t="s">
        <v>250</v>
      </c>
      <c r="C21" s="1" t="s">
        <v>237</v>
      </c>
      <c r="D21" s="33" t="s">
        <v>238</v>
      </c>
      <c r="E21" s="28">
        <v>45</v>
      </c>
      <c r="F21" s="22"/>
      <c r="G21" s="3"/>
      <c r="H21" s="22"/>
      <c r="I21" s="3"/>
      <c r="J21" s="99"/>
    </row>
    <row r="22" spans="1:10" s="18" customFormat="1" x14ac:dyDescent="0.25">
      <c r="A22" s="1" t="s">
        <v>607</v>
      </c>
      <c r="B22" s="87" t="s">
        <v>251</v>
      </c>
      <c r="C22" s="1" t="s">
        <v>237</v>
      </c>
      <c r="D22" s="33" t="s">
        <v>238</v>
      </c>
      <c r="E22" s="28">
        <v>90</v>
      </c>
      <c r="F22" s="22"/>
      <c r="G22" s="3"/>
      <c r="H22" s="22"/>
      <c r="I22" s="3"/>
      <c r="J22" s="99"/>
    </row>
    <row r="23" spans="1:10" s="18" customFormat="1" x14ac:dyDescent="0.25">
      <c r="A23" s="1" t="s">
        <v>608</v>
      </c>
      <c r="B23" s="87" t="s">
        <v>659</v>
      </c>
      <c r="C23" s="1" t="s">
        <v>237</v>
      </c>
      <c r="D23" s="33" t="s">
        <v>238</v>
      </c>
      <c r="E23" s="28">
        <v>10</v>
      </c>
      <c r="F23" s="22"/>
      <c r="G23" s="3"/>
      <c r="H23" s="22"/>
      <c r="I23" s="3"/>
    </row>
    <row r="24" spans="1:10" s="18" customFormat="1" x14ac:dyDescent="0.25">
      <c r="A24" s="1"/>
      <c r="B24" s="15"/>
      <c r="C24" s="1"/>
      <c r="D24" s="33"/>
      <c r="E24" s="28"/>
      <c r="F24" s="22"/>
      <c r="G24" s="3"/>
      <c r="H24" s="22"/>
      <c r="I24" s="3"/>
    </row>
    <row r="25" spans="1:10" s="18" customFormat="1" x14ac:dyDescent="0.25">
      <c r="A25" s="82" t="s">
        <v>609</v>
      </c>
      <c r="B25" s="83" t="s">
        <v>295</v>
      </c>
      <c r="C25" s="84"/>
      <c r="D25" s="85"/>
      <c r="E25" s="86"/>
      <c r="F25" s="88"/>
      <c r="G25" s="3"/>
      <c r="H25" s="22"/>
      <c r="I25" s="3"/>
    </row>
    <row r="26" spans="1:10" s="18" customFormat="1" x14ac:dyDescent="0.25">
      <c r="A26" s="1" t="s">
        <v>610</v>
      </c>
      <c r="B26" s="87" t="s">
        <v>1337</v>
      </c>
      <c r="C26" s="1" t="s">
        <v>154</v>
      </c>
      <c r="D26" s="33" t="s">
        <v>154</v>
      </c>
      <c r="E26" s="28">
        <v>260</v>
      </c>
      <c r="F26" s="22"/>
      <c r="G26" s="3"/>
      <c r="H26" s="22"/>
      <c r="I26" s="3"/>
      <c r="J26" s="99"/>
    </row>
    <row r="27" spans="1:10" s="18" customFormat="1" x14ac:dyDescent="0.25">
      <c r="A27" s="1" t="s">
        <v>611</v>
      </c>
      <c r="B27" s="87" t="s">
        <v>1338</v>
      </c>
      <c r="C27" s="1" t="s">
        <v>7</v>
      </c>
      <c r="D27" s="33" t="s">
        <v>7</v>
      </c>
      <c r="E27" s="28">
        <v>364</v>
      </c>
      <c r="F27" s="22"/>
      <c r="G27" s="3"/>
      <c r="H27" s="22"/>
      <c r="I27" s="3"/>
      <c r="J27" s="99"/>
    </row>
    <row r="28" spans="1:10" s="24" customFormat="1" x14ac:dyDescent="0.25">
      <c r="A28" s="1" t="s">
        <v>612</v>
      </c>
      <c r="B28" s="87" t="s">
        <v>583</v>
      </c>
      <c r="C28" s="1" t="s">
        <v>7</v>
      </c>
      <c r="D28" s="33" t="s">
        <v>7</v>
      </c>
      <c r="E28" s="28">
        <v>15</v>
      </c>
      <c r="F28" s="40"/>
      <c r="G28" s="3"/>
      <c r="H28" s="22"/>
      <c r="I28" s="3"/>
      <c r="J28" s="100"/>
    </row>
    <row r="29" spans="1:10" s="18" customFormat="1" x14ac:dyDescent="0.25">
      <c r="A29" s="1" t="s">
        <v>613</v>
      </c>
      <c r="B29" s="87" t="s">
        <v>277</v>
      </c>
      <c r="C29" s="1" t="s">
        <v>39</v>
      </c>
      <c r="D29" s="33" t="s">
        <v>39</v>
      </c>
      <c r="E29" s="28">
        <v>675</v>
      </c>
      <c r="F29" s="3"/>
      <c r="G29" s="3"/>
      <c r="H29" s="22"/>
      <c r="I29" s="3"/>
      <c r="J29" s="99"/>
    </row>
    <row r="30" spans="1:10" s="18" customFormat="1" x14ac:dyDescent="0.25">
      <c r="A30" s="1" t="s">
        <v>614</v>
      </c>
      <c r="B30" s="87" t="s">
        <v>258</v>
      </c>
      <c r="C30" s="1" t="s">
        <v>7</v>
      </c>
      <c r="D30" s="33" t="s">
        <v>7</v>
      </c>
      <c r="E30" s="28">
        <v>1050</v>
      </c>
      <c r="F30" s="22"/>
      <c r="G30" s="3"/>
      <c r="H30" s="22"/>
      <c r="I30" s="3"/>
      <c r="J30" s="99"/>
    </row>
    <row r="31" spans="1:10" s="18" customFormat="1" x14ac:dyDescent="0.25">
      <c r="A31" s="1" t="s">
        <v>615</v>
      </c>
      <c r="B31" s="87" t="s">
        <v>260</v>
      </c>
      <c r="C31" s="1" t="s">
        <v>7</v>
      </c>
      <c r="D31" s="33" t="s">
        <v>7</v>
      </c>
      <c r="E31" s="28">
        <v>4</v>
      </c>
      <c r="F31" s="22"/>
      <c r="G31" s="3"/>
      <c r="H31" s="22"/>
      <c r="I31" s="3"/>
      <c r="J31" s="99"/>
    </row>
    <row r="32" spans="1:10" s="18" customFormat="1" x14ac:dyDescent="0.25">
      <c r="A32" s="90"/>
      <c r="B32" s="90"/>
      <c r="C32" s="90"/>
      <c r="D32" s="90"/>
      <c r="E32" s="91"/>
      <c r="F32" s="39"/>
    </row>
    <row r="33" spans="1:10" s="18" customFormat="1" x14ac:dyDescent="0.25">
      <c r="A33" s="82" t="s">
        <v>670</v>
      </c>
      <c r="B33" s="83" t="s">
        <v>671</v>
      </c>
      <c r="C33" s="84"/>
      <c r="D33" s="85"/>
      <c r="E33" s="86"/>
      <c r="F33" s="88"/>
      <c r="G33" s="3"/>
      <c r="H33" s="22"/>
      <c r="I33" s="3"/>
    </row>
    <row r="34" spans="1:10" s="24" customFormat="1" x14ac:dyDescent="0.25">
      <c r="A34" s="1" t="s">
        <v>676</v>
      </c>
      <c r="B34" s="87" t="s">
        <v>672</v>
      </c>
      <c r="C34" s="1" t="s">
        <v>50</v>
      </c>
      <c r="D34" s="33" t="s">
        <v>50</v>
      </c>
      <c r="E34" s="28">
        <v>132</v>
      </c>
      <c r="F34" s="122"/>
      <c r="G34" s="3"/>
      <c r="H34" s="22"/>
      <c r="I34" s="3"/>
      <c r="J34" s="100"/>
    </row>
    <row r="35" spans="1:10" s="24" customFormat="1" x14ac:dyDescent="0.25">
      <c r="A35" s="1" t="s">
        <v>677</v>
      </c>
      <c r="B35" s="87" t="s">
        <v>673</v>
      </c>
      <c r="C35" s="1" t="s">
        <v>50</v>
      </c>
      <c r="D35" s="33" t="s">
        <v>50</v>
      </c>
      <c r="E35" s="28">
        <v>165</v>
      </c>
      <c r="F35" s="122"/>
      <c r="G35" s="3"/>
      <c r="H35" s="22"/>
      <c r="I35" s="3"/>
      <c r="J35" s="100"/>
    </row>
    <row r="36" spans="1:10" s="24" customFormat="1" x14ac:dyDescent="0.25">
      <c r="A36" s="1" t="s">
        <v>678</v>
      </c>
      <c r="B36" s="87" t="s">
        <v>674</v>
      </c>
      <c r="C36" s="1" t="s">
        <v>50</v>
      </c>
      <c r="D36" s="33" t="s">
        <v>50</v>
      </c>
      <c r="E36" s="28"/>
      <c r="F36" s="28">
        <v>84</v>
      </c>
      <c r="G36" s="3"/>
      <c r="H36" s="22"/>
      <c r="I36" s="3"/>
      <c r="J36" s="100"/>
    </row>
    <row r="37" spans="1:10" s="24" customFormat="1" x14ac:dyDescent="0.25">
      <c r="A37" s="1" t="s">
        <v>679</v>
      </c>
      <c r="B37" s="87" t="s">
        <v>675</v>
      </c>
      <c r="C37" s="1" t="s">
        <v>50</v>
      </c>
      <c r="D37" s="33" t="s">
        <v>50</v>
      </c>
      <c r="E37" s="28">
        <v>63</v>
      </c>
      <c r="F37" s="122"/>
      <c r="G37" s="3"/>
      <c r="H37" s="22"/>
      <c r="I37" s="3"/>
      <c r="J37" s="100"/>
    </row>
    <row r="39" spans="1:10" s="18" customFormat="1" x14ac:dyDescent="0.25">
      <c r="A39" s="82" t="s">
        <v>1295</v>
      </c>
      <c r="B39" s="83" t="s">
        <v>1296</v>
      </c>
      <c r="C39" s="84"/>
      <c r="D39" s="85"/>
      <c r="E39" s="86"/>
      <c r="F39" s="88"/>
      <c r="G39" s="3"/>
      <c r="H39" s="22"/>
      <c r="I39" s="3"/>
    </row>
    <row r="40" spans="1:10" x14ac:dyDescent="0.25">
      <c r="A40" s="1" t="s">
        <v>1297</v>
      </c>
      <c r="B40" s="87" t="s">
        <v>1298</v>
      </c>
      <c r="C40" s="1" t="s">
        <v>7</v>
      </c>
      <c r="D40" s="33" t="s">
        <v>7</v>
      </c>
      <c r="E40" s="28">
        <v>50</v>
      </c>
    </row>
    <row r="41" spans="1:10" x14ac:dyDescent="0.25">
      <c r="A41" s="1" t="s">
        <v>1300</v>
      </c>
      <c r="B41" s="87" t="s">
        <v>1299</v>
      </c>
      <c r="C41" s="1" t="s">
        <v>7</v>
      </c>
      <c r="D41" s="33" t="s">
        <v>7</v>
      </c>
      <c r="E41" s="28">
        <v>15</v>
      </c>
    </row>
    <row r="42" spans="1:10" s="18" customFormat="1" x14ac:dyDescent="0.25">
      <c r="A42" s="1" t="s">
        <v>1301</v>
      </c>
      <c r="B42" s="87" t="s">
        <v>1303</v>
      </c>
      <c r="C42" s="1" t="s">
        <v>7</v>
      </c>
      <c r="D42" s="33" t="s">
        <v>7</v>
      </c>
      <c r="E42" s="28">
        <v>10</v>
      </c>
      <c r="F42" s="22"/>
      <c r="G42" s="3"/>
      <c r="H42" s="22"/>
      <c r="I42" s="3"/>
      <c r="J42" s="99"/>
    </row>
    <row r="43" spans="1:10" s="18" customFormat="1" x14ac:dyDescent="0.25">
      <c r="A43" s="1" t="s">
        <v>1302</v>
      </c>
      <c r="B43" s="87" t="s">
        <v>1304</v>
      </c>
      <c r="C43" s="1" t="s">
        <v>7</v>
      </c>
      <c r="D43" s="33" t="s">
        <v>7</v>
      </c>
      <c r="E43" s="28">
        <v>30</v>
      </c>
      <c r="F43" s="3"/>
      <c r="G43" s="3"/>
      <c r="H43" s="22"/>
      <c r="I43" s="3"/>
      <c r="J43" s="99"/>
    </row>
    <row r="44" spans="1:10" x14ac:dyDescent="0.25">
      <c r="A44" s="1" t="s">
        <v>1306</v>
      </c>
      <c r="B44" s="87" t="s">
        <v>1305</v>
      </c>
      <c r="C44" s="1" t="s">
        <v>7</v>
      </c>
      <c r="D44" s="33" t="s">
        <v>7</v>
      </c>
      <c r="E44" s="28">
        <v>10</v>
      </c>
    </row>
    <row r="45" spans="1:10" s="20" customFormat="1" x14ac:dyDescent="0.25">
      <c r="A45" s="1" t="s">
        <v>1307</v>
      </c>
      <c r="B45" s="87" t="s">
        <v>1310</v>
      </c>
      <c r="C45" s="1" t="s">
        <v>7</v>
      </c>
      <c r="D45" s="33" t="s">
        <v>7</v>
      </c>
      <c r="E45" s="28">
        <v>50</v>
      </c>
      <c r="F45" s="81"/>
    </row>
    <row r="46" spans="1:10" x14ac:dyDescent="0.25">
      <c r="A46" s="1" t="s">
        <v>1308</v>
      </c>
      <c r="B46" s="87" t="s">
        <v>1311</v>
      </c>
      <c r="C46" s="1" t="s">
        <v>7</v>
      </c>
      <c r="D46" s="33" t="s">
        <v>7</v>
      </c>
      <c r="E46" s="28">
        <v>100</v>
      </c>
    </row>
    <row r="47" spans="1:10" x14ac:dyDescent="0.25">
      <c r="A47" s="1" t="s">
        <v>1309</v>
      </c>
      <c r="B47" s="87" t="s">
        <v>1312</v>
      </c>
      <c r="C47" s="1" t="s">
        <v>7</v>
      </c>
      <c r="D47" s="33" t="s">
        <v>7</v>
      </c>
      <c r="E47" s="28">
        <v>200</v>
      </c>
    </row>
  </sheetData>
  <mergeCells count="1">
    <mergeCell ref="A1:E1"/>
  </mergeCells>
  <dataValidations count="2">
    <dataValidation type="list" operator="equal" allowBlank="1" sqref="D7:D25 D33:D37 D39 D27:D31 D42:D47">
      <formula1>"Bien,Servicio"</formula1>
      <formula2>0</formula2>
    </dataValidation>
    <dataValidation type="list" operator="equal" allowBlank="1" sqref="B27:B30">
      <formula1>"Si,No"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ACADÉMICO</vt:lpstr>
      <vt:lpstr>SERV. NO ACADÉMICOS</vt:lpstr>
      <vt:lpstr>ACADÉMICO!Área_de_impresión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Juan Miyahira</cp:lastModifiedBy>
  <cp:lastPrinted>2014-01-30T16:54:30Z</cp:lastPrinted>
  <dcterms:created xsi:type="dcterms:W3CDTF">2014-01-29T02:03:16Z</dcterms:created>
  <dcterms:modified xsi:type="dcterms:W3CDTF">2021-02-10T14:47:11Z</dcterms:modified>
</cp:coreProperties>
</file>